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350" windowHeight="6230" activeTab="0"/>
  </bookViews>
  <sheets>
    <sheet name="NEW PAY BILL JULY 2022 " sheetId="1" r:id="rId1"/>
    <sheet name="Sheet2" sheetId="2" r:id="rId2"/>
    <sheet name="Sheet3" sheetId="3" r:id="rId3"/>
  </sheets>
  <definedNames>
    <definedName name="_xlnm.Print_Area" localSheetId="0">'NEW PAY BILL JULY 2022 '!$A$1:$BJ$34</definedName>
    <definedName name="_xlnm.Print_Titles" localSheetId="0">'NEW PAY BILL JULY 2022 '!$A:$A,'NEW PAY BILL JULY 2022 '!$1:$1</definedName>
  </definedNames>
  <calcPr fullCalcOnLoad="1"/>
</workbook>
</file>

<file path=xl/sharedStrings.xml><?xml version="1.0" encoding="utf-8"?>
<sst xmlns="http://schemas.openxmlformats.org/spreadsheetml/2006/main" count="120" uniqueCount="98">
  <si>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</si>
  <si>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</si>
  <si>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</si>
  <si>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</si>
  <si>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</si>
  <si>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</si>
  <si>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</si>
  <si>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</si>
  <si>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</si>
  <si>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</si>
  <si>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</si>
  <si>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</si>
  <si>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</si>
  <si>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</si>
  <si>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LS  &amp; PC (PROJECT KVs)</t>
  </si>
  <si>
    <t>NATIONAL PENSION SCHEME(MGT SHARE)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</si>
  <si>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</si>
  <si>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</si>
  <si>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</si>
  <si>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</si>
  <si>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</si>
  <si>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</si>
  <si>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</si>
  <si>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</si>
  <si>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</si>
  <si>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</si>
  <si>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</si>
  <si>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</si>
  <si>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</si>
  <si>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</si>
  <si>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</si>
  <si>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</si>
  <si>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</si>
  <si>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</si>
  <si>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</si>
  <si>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</si>
  <si>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</si>
  <si>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</si>
  <si>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</si>
  <si>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ADVANCE RECOVERY</t>
  </si>
  <si>
    <t>NO  OF INSTALMENTS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</si>
  <si>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</si>
  <si>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</si>
  <si>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</si>
  <si>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</si>
  <si>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</si>
  <si>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</si>
  <si>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</si>
  <si>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</si>
  <si>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TOTAL DEDUCTIONS</t>
  </si>
  <si>
    <t>NET  SALARY</t>
  </si>
  <si>
    <t>REMARKS</t>
  </si>
  <si>
    <t>G.P.F.  Subs</t>
  </si>
  <si>
    <t>CPF-Subs (OWN SHARE)</t>
  </si>
  <si>
    <t>CPF-Subs (MGT SHARE)</t>
  </si>
  <si>
    <t>Mr. H. R. Choudhary</t>
  </si>
  <si>
    <t>VICE PRINCIPAL</t>
  </si>
  <si>
    <t>Mr. Nagorao B. Taru</t>
  </si>
  <si>
    <t>TGT (Eng)</t>
  </si>
  <si>
    <t>Mr.D.B.Sarkate</t>
  </si>
  <si>
    <t>TGT(Eng)</t>
  </si>
  <si>
    <t>TGT(MATHS)</t>
  </si>
  <si>
    <t>Miss.Saumya Neeraj</t>
  </si>
  <si>
    <t>TGT(SCI)</t>
  </si>
  <si>
    <t>Mr. Rajaram Bairava</t>
  </si>
  <si>
    <t>TGT(SST)</t>
  </si>
  <si>
    <t>Mrs.Rupika Singh</t>
  </si>
  <si>
    <t>PRT(Music)</t>
  </si>
  <si>
    <t>Mr.Gautam Awasarmol</t>
  </si>
  <si>
    <t>PRT</t>
  </si>
  <si>
    <t>Mrs. Sanghamitra Nisargan</t>
  </si>
  <si>
    <t>Mr.Dattatrya Pawar</t>
  </si>
  <si>
    <t>Mr. Nivrutti Solanki</t>
  </si>
  <si>
    <t>Mr.Ravindranath Arun Fullare</t>
  </si>
  <si>
    <t>Mr. Gajanan Kalasare</t>
  </si>
  <si>
    <t>Mr.Krishna Machindra More</t>
  </si>
  <si>
    <t>Mr. Sagar Ajabsingh Maher</t>
  </si>
  <si>
    <t>Mr. Yadmal Hrishikesh Ramchandra</t>
  </si>
  <si>
    <t>Mr. Kolhe Kiran Kumar Vinayak</t>
  </si>
  <si>
    <t>Mr. Nagare Vikas Namdeo</t>
  </si>
  <si>
    <t>Mr. Prakash Jadhav</t>
  </si>
  <si>
    <t>Miss. Charika Kolte</t>
  </si>
  <si>
    <t>Mrs. Sonam Verma</t>
  </si>
  <si>
    <t xml:space="preserve">Contribution to Association </t>
  </si>
  <si>
    <t>Mr. Gajanan Khandare</t>
  </si>
  <si>
    <t>TGT (BIO)</t>
  </si>
  <si>
    <t>Mrs. Rekha Kumawat</t>
  </si>
  <si>
    <t>TGT(ART)</t>
  </si>
  <si>
    <t>Mr. Sapana Sharnarth</t>
  </si>
  <si>
    <t>Mr. Krushna Kakde</t>
  </si>
  <si>
    <t>Mr. Sachin Nangare</t>
  </si>
  <si>
    <t>Mr. Santosh Gavhle</t>
  </si>
  <si>
    <t>Mr. Prakash Waghmare</t>
  </si>
  <si>
    <t>HM</t>
  </si>
  <si>
    <t>Mr. Pritam</t>
  </si>
  <si>
    <t>OTHER DEDUCTIONS IF ANY (ASSOCIATION DEDUCTION KVPSS/AIKVTA)</t>
  </si>
  <si>
    <t>Sanctioned EOL for the 4 days from 19.09.2022 to 22.09.2022</t>
  </si>
  <si>
    <t>1 HPL on 08.09.2022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</si>
</sst>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8"/>
      <name val="Cambria"/>
      <family val="1"/>
    </font>
    <font>
      <b/>
      <sz val="12"/>
      <color indexed="10"/>
      <name val="Calibri"/>
      <family val="2"/>
    </font>
    <font>
      <b/>
      <sz val="16"/>
      <color indexed="10"/>
      <name val="Calibri"/>
      <family val="2"/>
    </font>
    <font>
      <b/>
      <sz val="11"/>
      <color indexed="36"/>
      <name val="Calibri"/>
      <family val="2"/>
    </font>
    <font>
      <b/>
      <sz val="12"/>
      <color indexed="36"/>
      <name val="Arial"/>
      <family val="2"/>
    </font>
    <font>
      <sz val="11"/>
      <name val="Cambria"/>
      <family val="1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Calibri"/>
      <family val="2"/>
    </font>
    <font>
      <b/>
      <sz val="16"/>
      <color rgb="FFFF0000"/>
      <name val="Calibri"/>
      <family val="2"/>
    </font>
    <font>
      <b/>
      <sz val="11"/>
      <color rgb="FF7030A0"/>
      <name val="Calibri"/>
      <family val="2"/>
    </font>
    <font>
      <b/>
      <sz val="12"/>
      <color rgb="FF7030A0"/>
      <name val="Arial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1" fontId="4" fillId="33" borderId="10" xfId="0" applyNumberFormat="1" applyFont="1" applyFill="1" applyBorder="1" applyAlignment="1" applyProtection="1">
      <alignment horizontal="left" wrapText="1"/>
      <protection locked="0"/>
    </xf>
    <xf numFmtId="1" fontId="4" fillId="33" borderId="10" xfId="0" applyNumberFormat="1" applyFont="1" applyFill="1" applyBorder="1" applyAlignment="1" applyProtection="1">
      <alignment wrapText="1"/>
      <protection locked="0"/>
    </xf>
    <xf numFmtId="1" fontId="2" fillId="33" borderId="10" xfId="0" applyNumberFormat="1" applyFont="1" applyFill="1" applyBorder="1" applyAlignment="1" applyProtection="1">
      <alignment wrapText="1"/>
      <protection locked="0"/>
    </xf>
    <xf numFmtId="0" fontId="51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1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10" xfId="57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textRotation="90" wrapText="1"/>
      <protection locked="0"/>
    </xf>
    <xf numFmtId="0" fontId="3" fillId="33" borderId="10" xfId="0" applyFont="1" applyFill="1" applyBorder="1" applyAlignment="1" applyProtection="1">
      <alignment horizontal="left" vertical="center" textRotation="90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vertical="center"/>
    </xf>
    <xf numFmtId="1" fontId="53" fillId="33" borderId="10" xfId="0" applyNumberFormat="1" applyFont="1" applyFill="1" applyBorder="1" applyAlignment="1">
      <alignment horizontal="left" vertical="center" wrapText="1"/>
    </xf>
    <xf numFmtId="1" fontId="53" fillId="33" borderId="10" xfId="0" applyNumberFormat="1" applyFont="1" applyFill="1" applyBorder="1" applyAlignment="1">
      <alignment vertical="center" wrapText="1"/>
    </xf>
    <xf numFmtId="0" fontId="53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1" fontId="56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54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/>
      <protection locked="0"/>
    </xf>
    <xf numFmtId="0" fontId="57" fillId="33" borderId="10" xfId="0" applyFont="1" applyFill="1" applyBorder="1" applyAlignment="1" applyProtection="1">
      <alignment/>
      <protection locked="0"/>
    </xf>
    <xf numFmtId="0" fontId="57" fillId="33" borderId="10" xfId="0" applyFont="1" applyFill="1" applyBorder="1" applyAlignment="1" applyProtection="1">
      <alignment horizontal="left"/>
      <protection locked="0"/>
    </xf>
    <xf numFmtId="0" fontId="57" fillId="33" borderId="10" xfId="0" applyFont="1" applyFill="1" applyBorder="1" applyAlignment="1" applyProtection="1">
      <alignment horizontal="center" vertical="center"/>
      <protection locked="0"/>
    </xf>
    <xf numFmtId="0" fontId="57" fillId="33" borderId="10" xfId="0" applyFont="1" applyFill="1" applyBorder="1" applyAlignment="1" applyProtection="1">
      <alignment horizontal="center" vertical="center" wrapText="1"/>
      <protection locked="0"/>
    </xf>
    <xf numFmtId="0" fontId="57" fillId="33" borderId="0" xfId="0" applyFont="1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left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58" fillId="33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0" fontId="0" fillId="33" borderId="0" xfId="0" applyFill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textRotation="90" wrapText="1"/>
      <protection locked="0"/>
    </xf>
    <xf numFmtId="0" fontId="33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0" fontId="34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30" fillId="33" borderId="10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4"/>
  <sheetViews>
    <sheetView tabSelected="1" view="pageBreakPreview" zoomScale="85" zoomScaleNormal="85" zoomScaleSheetLayoutView="85" zoomScalePageLayoutView="0" workbookViewId="0" topLeftCell="A1">
      <pane xSplit="3" topLeftCell="AW1" activePane="topRight" state="frozen"/>
      <selection pane="topLeft" activeCell="A1" sqref="A1"/>
      <selection pane="topRight" activeCell="BJ6" sqref="BJ6"/>
    </sheetView>
  </sheetViews>
  <sheetFormatPr defaultColWidth="9.140625" defaultRowHeight="15"/>
  <cols>
    <col min="1" max="1" width="4.8515625" style="46" customWidth="1"/>
    <col min="2" max="2" width="7.421875" style="47" customWidth="1"/>
    <col min="3" max="3" width="32.8515625" style="46" customWidth="1"/>
    <col min="4" max="4" width="15.00390625" style="46" customWidth="1"/>
    <col min="5" max="28" width="9.140625" style="48" customWidth="1"/>
    <col min="29" max="29" width="12.57421875" style="49" customWidth="1"/>
    <col min="30" max="33" width="9.140625" style="48" customWidth="1"/>
    <col min="34" max="35" width="9.140625" style="50" customWidth="1"/>
    <col min="36" max="52" width="9.140625" style="48" customWidth="1"/>
    <col min="53" max="53" width="9.140625" style="51" customWidth="1"/>
    <col min="54" max="61" width="9.140625" style="48" customWidth="1"/>
    <col min="62" max="62" width="30.421875" style="48" customWidth="1"/>
    <col min="63" max="16384" width="9.140625" style="34" customWidth="1"/>
  </cols>
  <sheetData>
    <row r="1" spans="1:62" s="55" customFormat="1" ht="142.5">
      <c r="A1" s="12" t="s">
        <v>0</v>
      </c>
      <c r="B1" s="13" t="s">
        <v>1</v>
      </c>
      <c r="C1" s="14" t="s">
        <v>2</v>
      </c>
      <c r="D1" s="14" t="s">
        <v>3</v>
      </c>
      <c r="E1" s="17" t="s">
        <v>4</v>
      </c>
      <c r="F1" s="15" t="s">
        <v>5</v>
      </c>
      <c r="G1" s="15" t="s">
        <v>6</v>
      </c>
      <c r="H1" s="15" t="s">
        <v>7</v>
      </c>
      <c r="I1" s="17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15</v>
      </c>
      <c r="P1" s="14" t="s">
        <v>16</v>
      </c>
      <c r="Q1" s="17" t="s">
        <v>17</v>
      </c>
      <c r="R1" s="17" t="s">
        <v>20</v>
      </c>
      <c r="S1" s="14" t="s">
        <v>22</v>
      </c>
      <c r="T1" s="17" t="s">
        <v>23</v>
      </c>
      <c r="U1" s="14" t="s">
        <v>24</v>
      </c>
      <c r="V1" s="17" t="s">
        <v>25</v>
      </c>
      <c r="W1" s="17" t="s">
        <v>26</v>
      </c>
      <c r="X1" s="17" t="s">
        <v>21</v>
      </c>
      <c r="Y1" s="14" t="s">
        <v>18</v>
      </c>
      <c r="Z1" s="17" t="s">
        <v>14</v>
      </c>
      <c r="AA1" s="14" t="s">
        <v>27</v>
      </c>
      <c r="AB1" s="17" t="s">
        <v>19</v>
      </c>
      <c r="AC1" s="58" t="s">
        <v>28</v>
      </c>
      <c r="AD1" s="15" t="s">
        <v>29</v>
      </c>
      <c r="AE1" s="15" t="s">
        <v>30</v>
      </c>
      <c r="AF1" s="17" t="s">
        <v>31</v>
      </c>
      <c r="AG1" s="17" t="s">
        <v>32</v>
      </c>
      <c r="AH1" s="52" t="s">
        <v>33</v>
      </c>
      <c r="AI1" s="52" t="s">
        <v>15</v>
      </c>
      <c r="AJ1" s="15" t="s">
        <v>34</v>
      </c>
      <c r="AK1" s="14" t="s">
        <v>35</v>
      </c>
      <c r="AL1" s="15" t="s">
        <v>36</v>
      </c>
      <c r="AM1" s="15" t="s">
        <v>37</v>
      </c>
      <c r="AN1" s="15" t="s">
        <v>36</v>
      </c>
      <c r="AO1" s="16" t="s">
        <v>83</v>
      </c>
      <c r="AP1" s="15" t="s">
        <v>38</v>
      </c>
      <c r="AQ1" s="15" t="s">
        <v>52</v>
      </c>
      <c r="AR1" s="15" t="s">
        <v>39</v>
      </c>
      <c r="AS1" s="15" t="s">
        <v>40</v>
      </c>
      <c r="AT1" s="15" t="s">
        <v>53</v>
      </c>
      <c r="AU1" s="15" t="s">
        <v>54</v>
      </c>
      <c r="AV1" s="15" t="s">
        <v>41</v>
      </c>
      <c r="AW1" s="15" t="s">
        <v>36</v>
      </c>
      <c r="AX1" s="14" t="s">
        <v>42</v>
      </c>
      <c r="AY1" s="15" t="s">
        <v>36</v>
      </c>
      <c r="AZ1" s="15" t="s">
        <v>43</v>
      </c>
      <c r="BA1" s="53" t="s">
        <v>14</v>
      </c>
      <c r="BB1" s="17" t="s">
        <v>44</v>
      </c>
      <c r="BC1" s="15" t="s">
        <v>45</v>
      </c>
      <c r="BD1" s="15" t="s">
        <v>46</v>
      </c>
      <c r="BE1" s="15" t="s">
        <v>47</v>
      </c>
      <c r="BF1" s="54" t="s">
        <v>48</v>
      </c>
      <c r="BG1" s="54" t="s">
        <v>95</v>
      </c>
      <c r="BH1" s="15" t="s">
        <v>49</v>
      </c>
      <c r="BI1" s="17" t="s">
        <v>50</v>
      </c>
      <c r="BJ1" s="15" t="s">
        <v>51</v>
      </c>
    </row>
    <row r="2" spans="1:62" ht="24" customHeight="1">
      <c r="A2" s="56">
        <v>1</v>
      </c>
      <c r="B2" s="19">
        <v>13317</v>
      </c>
      <c r="C2" s="20" t="s">
        <v>55</v>
      </c>
      <c r="D2" s="21" t="s">
        <v>56</v>
      </c>
      <c r="E2" s="22">
        <v>10</v>
      </c>
      <c r="F2" s="22">
        <v>1</v>
      </c>
      <c r="G2" s="22">
        <v>1</v>
      </c>
      <c r="H2" s="22">
        <v>30</v>
      </c>
      <c r="I2" s="23">
        <v>80000</v>
      </c>
      <c r="J2" s="23">
        <v>0</v>
      </c>
      <c r="K2" s="23">
        <f>ROUND(I2*34%,0)</f>
        <v>27200</v>
      </c>
      <c r="L2" s="23">
        <v>0</v>
      </c>
      <c r="M2" s="23">
        <f>ROUND(L2*31%,0)</f>
        <v>0</v>
      </c>
      <c r="N2" s="23">
        <f>ROUND(I2*18%,0)</f>
        <v>14400</v>
      </c>
      <c r="O2" s="23">
        <v>0</v>
      </c>
      <c r="P2" s="23">
        <v>0</v>
      </c>
      <c r="Q2" s="23">
        <v>0</v>
      </c>
      <c r="R2" s="23">
        <v>0</v>
      </c>
      <c r="S2" s="23">
        <v>0</v>
      </c>
      <c r="T2" s="23">
        <v>0</v>
      </c>
      <c r="U2" s="23">
        <v>0</v>
      </c>
      <c r="V2" s="23">
        <v>0</v>
      </c>
      <c r="W2" s="23">
        <v>0</v>
      </c>
      <c r="X2" s="23">
        <v>0</v>
      </c>
      <c r="Y2" s="23">
        <v>0</v>
      </c>
      <c r="Z2" s="23">
        <v>0</v>
      </c>
      <c r="AA2" s="23">
        <v>0</v>
      </c>
      <c r="AB2" s="23">
        <v>0</v>
      </c>
      <c r="AC2" s="24">
        <f>SUM(I2:AB2)</f>
        <v>121600</v>
      </c>
      <c r="AD2" s="25">
        <v>9000</v>
      </c>
      <c r="AE2" s="26">
        <v>200</v>
      </c>
      <c r="AF2" s="27">
        <v>0</v>
      </c>
      <c r="AG2" s="28">
        <v>0</v>
      </c>
      <c r="AH2" s="29">
        <f>O2</f>
        <v>0</v>
      </c>
      <c r="AI2" s="29">
        <f>AH2</f>
        <v>0</v>
      </c>
      <c r="AJ2" s="30">
        <v>0</v>
      </c>
      <c r="AK2" s="30">
        <v>0</v>
      </c>
      <c r="AL2" s="30">
        <v>0</v>
      </c>
      <c r="AM2" s="30">
        <v>0</v>
      </c>
      <c r="AN2" s="30">
        <v>0</v>
      </c>
      <c r="AO2" s="30">
        <v>0</v>
      </c>
      <c r="AP2" s="30">
        <v>0</v>
      </c>
      <c r="AQ2" s="30">
        <v>10000</v>
      </c>
      <c r="AR2" s="30">
        <v>0</v>
      </c>
      <c r="AS2" s="30">
        <v>0</v>
      </c>
      <c r="AT2" s="30">
        <v>0</v>
      </c>
      <c r="AU2" s="30">
        <v>0</v>
      </c>
      <c r="AV2" s="30">
        <v>0</v>
      </c>
      <c r="AW2" s="30">
        <v>0</v>
      </c>
      <c r="AX2" s="30">
        <v>0</v>
      </c>
      <c r="AY2" s="30">
        <v>0</v>
      </c>
      <c r="AZ2" s="30">
        <v>120</v>
      </c>
      <c r="BA2" s="28">
        <v>0</v>
      </c>
      <c r="BB2" s="28">
        <v>0</v>
      </c>
      <c r="BC2" s="28">
        <v>0</v>
      </c>
      <c r="BD2" s="28">
        <v>0</v>
      </c>
      <c r="BE2" s="28">
        <v>0</v>
      </c>
      <c r="BF2" s="28">
        <v>0</v>
      </c>
      <c r="BG2" s="31">
        <v>0</v>
      </c>
      <c r="BH2" s="32">
        <f aca="true" t="shared" si="0" ref="BH2:BH29">SUM(AD2:BG2)</f>
        <v>19320</v>
      </c>
      <c r="BI2" s="32">
        <f>AC2-BH2</f>
        <v>102280</v>
      </c>
      <c r="BJ2" s="33"/>
    </row>
    <row r="3" spans="1:62" ht="24" customHeight="1">
      <c r="A3" s="56">
        <v>2</v>
      </c>
      <c r="B3" s="19">
        <v>45722</v>
      </c>
      <c r="C3" s="20" t="s">
        <v>92</v>
      </c>
      <c r="D3" s="21" t="s">
        <v>93</v>
      </c>
      <c r="E3" s="22">
        <v>7</v>
      </c>
      <c r="F3" s="22">
        <v>1</v>
      </c>
      <c r="G3" s="22">
        <v>1</v>
      </c>
      <c r="H3" s="22">
        <v>30</v>
      </c>
      <c r="I3" s="23">
        <v>56900</v>
      </c>
      <c r="J3" s="23">
        <v>0</v>
      </c>
      <c r="K3" s="23">
        <f aca="true" t="shared" si="1" ref="K3:K29">ROUND(I3*34%,0)</f>
        <v>19346</v>
      </c>
      <c r="L3" s="23">
        <v>1800</v>
      </c>
      <c r="M3" s="23">
        <f>ROUND(L3*34%,0)</f>
        <v>612</v>
      </c>
      <c r="N3" s="23">
        <f aca="true" t="shared" si="2" ref="N3:N10">ROUND(I3*18%,0)</f>
        <v>10242</v>
      </c>
      <c r="O3" s="23">
        <f>ROUND((I3+K3)*14%,0)</f>
        <v>10674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  <c r="U3" s="23">
        <v>0</v>
      </c>
      <c r="V3" s="23">
        <v>0</v>
      </c>
      <c r="W3" s="23">
        <v>0</v>
      </c>
      <c r="X3" s="23">
        <v>0</v>
      </c>
      <c r="Y3" s="23">
        <v>0</v>
      </c>
      <c r="Z3" s="23">
        <v>0</v>
      </c>
      <c r="AA3" s="23">
        <v>0</v>
      </c>
      <c r="AB3" s="23">
        <v>0</v>
      </c>
      <c r="AC3" s="24">
        <f>SUM(I3:AB3)</f>
        <v>99574</v>
      </c>
      <c r="AD3" s="25">
        <v>2000</v>
      </c>
      <c r="AE3" s="26">
        <v>200</v>
      </c>
      <c r="AF3" s="27">
        <v>0</v>
      </c>
      <c r="AG3" s="28">
        <v>0</v>
      </c>
      <c r="AH3" s="29">
        <f aca="true" t="shared" si="3" ref="AH3:AH10">ROUND((I3+K3)*10%,0)</f>
        <v>7625</v>
      </c>
      <c r="AI3" s="29">
        <f aca="true" t="shared" si="4" ref="AI3:AI10">ROUND((I3+K3)*14%,0)</f>
        <v>10674</v>
      </c>
      <c r="AJ3" s="30">
        <v>0</v>
      </c>
      <c r="AK3" s="30">
        <v>0</v>
      </c>
      <c r="AL3" s="30">
        <v>0</v>
      </c>
      <c r="AM3" s="30">
        <v>0</v>
      </c>
      <c r="AN3" s="30">
        <v>0</v>
      </c>
      <c r="AO3" s="30">
        <v>0</v>
      </c>
      <c r="AP3" s="30">
        <v>0</v>
      </c>
      <c r="AQ3" s="30">
        <v>0</v>
      </c>
      <c r="AR3" s="30">
        <v>0</v>
      </c>
      <c r="AS3" s="30">
        <v>0</v>
      </c>
      <c r="AT3" s="30">
        <v>0</v>
      </c>
      <c r="AU3" s="30">
        <v>0</v>
      </c>
      <c r="AV3" s="30">
        <v>0</v>
      </c>
      <c r="AW3" s="30">
        <v>0</v>
      </c>
      <c r="AX3" s="30">
        <v>0</v>
      </c>
      <c r="AY3" s="30">
        <v>0</v>
      </c>
      <c r="AZ3" s="30">
        <v>60</v>
      </c>
      <c r="BA3" s="28">
        <v>0</v>
      </c>
      <c r="BB3" s="28">
        <v>0</v>
      </c>
      <c r="BC3" s="28">
        <v>0</v>
      </c>
      <c r="BD3" s="28">
        <v>0</v>
      </c>
      <c r="BE3" s="28">
        <v>0</v>
      </c>
      <c r="BF3" s="28">
        <v>0</v>
      </c>
      <c r="BG3" s="31">
        <v>0</v>
      </c>
      <c r="BH3" s="32">
        <f t="shared" si="0"/>
        <v>20559</v>
      </c>
      <c r="BI3" s="32">
        <f>AC3-BH3</f>
        <v>79015</v>
      </c>
      <c r="BJ3" s="33"/>
    </row>
    <row r="4" spans="1:62" ht="24" customHeight="1">
      <c r="A4" s="56">
        <v>3</v>
      </c>
      <c r="B4" s="19">
        <v>56131</v>
      </c>
      <c r="C4" s="20" t="s">
        <v>57</v>
      </c>
      <c r="D4" s="21" t="s">
        <v>58</v>
      </c>
      <c r="E4" s="22">
        <v>8</v>
      </c>
      <c r="F4" s="22">
        <v>3</v>
      </c>
      <c r="G4" s="22">
        <v>1</v>
      </c>
      <c r="H4" s="22">
        <v>30</v>
      </c>
      <c r="I4" s="23">
        <v>70000</v>
      </c>
      <c r="J4" s="23">
        <v>0</v>
      </c>
      <c r="K4" s="23">
        <f t="shared" si="1"/>
        <v>23800</v>
      </c>
      <c r="L4" s="23">
        <v>1800</v>
      </c>
      <c r="M4" s="23">
        <f aca="true" t="shared" si="5" ref="M4:M29">ROUND(L4*34%,0)</f>
        <v>612</v>
      </c>
      <c r="N4" s="23">
        <f t="shared" si="2"/>
        <v>12600</v>
      </c>
      <c r="O4" s="23">
        <f>ROUND((I4+K4)*14%,0)</f>
        <v>13132</v>
      </c>
      <c r="P4" s="23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2">
        <v>0</v>
      </c>
      <c r="Y4" s="22">
        <v>0</v>
      </c>
      <c r="Z4" s="22">
        <v>0</v>
      </c>
      <c r="AA4" s="22">
        <v>0</v>
      </c>
      <c r="AB4" s="22">
        <v>0</v>
      </c>
      <c r="AC4" s="24">
        <f>SUM(I4:AB4)</f>
        <v>121944</v>
      </c>
      <c r="AD4" s="25">
        <v>9500</v>
      </c>
      <c r="AE4" s="26">
        <v>200</v>
      </c>
      <c r="AF4" s="27">
        <v>0</v>
      </c>
      <c r="AG4" s="28">
        <v>0</v>
      </c>
      <c r="AH4" s="29">
        <f t="shared" si="3"/>
        <v>9380</v>
      </c>
      <c r="AI4" s="29">
        <f t="shared" si="4"/>
        <v>13132</v>
      </c>
      <c r="AJ4" s="30">
        <v>0</v>
      </c>
      <c r="AK4" s="30">
        <v>0</v>
      </c>
      <c r="AL4" s="26">
        <v>0</v>
      </c>
      <c r="AM4" s="30">
        <v>0</v>
      </c>
      <c r="AN4" s="26">
        <v>0</v>
      </c>
      <c r="AO4" s="30">
        <v>0</v>
      </c>
      <c r="AP4" s="30">
        <v>0</v>
      </c>
      <c r="AQ4" s="27">
        <v>0</v>
      </c>
      <c r="AR4" s="30">
        <v>0</v>
      </c>
      <c r="AS4" s="30">
        <v>0</v>
      </c>
      <c r="AT4" s="30">
        <v>0</v>
      </c>
      <c r="AU4" s="35">
        <v>0</v>
      </c>
      <c r="AV4" s="30">
        <v>0</v>
      </c>
      <c r="AW4" s="26">
        <v>0</v>
      </c>
      <c r="AX4" s="30">
        <v>0</v>
      </c>
      <c r="AY4" s="26">
        <v>0</v>
      </c>
      <c r="AZ4" s="30">
        <v>60</v>
      </c>
      <c r="BA4" s="28">
        <v>0</v>
      </c>
      <c r="BB4" s="28">
        <v>0</v>
      </c>
      <c r="BC4" s="28">
        <v>0</v>
      </c>
      <c r="BD4" s="28">
        <v>0</v>
      </c>
      <c r="BE4" s="28">
        <v>0</v>
      </c>
      <c r="BF4" s="28">
        <v>0</v>
      </c>
      <c r="BG4" s="31">
        <v>0</v>
      </c>
      <c r="BH4" s="32">
        <f t="shared" si="0"/>
        <v>32272</v>
      </c>
      <c r="BI4" s="32">
        <f>AC4-BH4</f>
        <v>89672</v>
      </c>
      <c r="BJ4" s="33"/>
    </row>
    <row r="5" spans="1:62" ht="24" customHeight="1">
      <c r="A5" s="56">
        <v>4</v>
      </c>
      <c r="B5" s="19">
        <v>45402</v>
      </c>
      <c r="C5" s="20" t="s">
        <v>59</v>
      </c>
      <c r="D5" s="21" t="s">
        <v>60</v>
      </c>
      <c r="E5" s="22">
        <v>8</v>
      </c>
      <c r="F5" s="22">
        <v>3</v>
      </c>
      <c r="G5" s="22">
        <v>2</v>
      </c>
      <c r="H5" s="22">
        <v>30</v>
      </c>
      <c r="I5" s="23">
        <v>68000</v>
      </c>
      <c r="J5" s="26">
        <v>0</v>
      </c>
      <c r="K5" s="23">
        <f t="shared" si="1"/>
        <v>23120</v>
      </c>
      <c r="L5" s="30">
        <v>1800</v>
      </c>
      <c r="M5" s="23">
        <f t="shared" si="5"/>
        <v>612</v>
      </c>
      <c r="N5" s="23">
        <f t="shared" si="2"/>
        <v>12240</v>
      </c>
      <c r="O5" s="23">
        <f aca="true" t="shared" si="6" ref="O5:O29">ROUND((I5+K5)*14%,0)</f>
        <v>12757</v>
      </c>
      <c r="P5" s="30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26">
        <v>0</v>
      </c>
      <c r="Z5" s="26">
        <v>0</v>
      </c>
      <c r="AA5" s="26">
        <v>0</v>
      </c>
      <c r="AB5" s="26">
        <v>0</v>
      </c>
      <c r="AC5" s="24">
        <f aca="true" t="shared" si="7" ref="AC5:AC28">SUM(I5:AB5)</f>
        <v>118529</v>
      </c>
      <c r="AD5" s="25">
        <v>9000</v>
      </c>
      <c r="AE5" s="26">
        <v>200</v>
      </c>
      <c r="AF5" s="27">
        <v>0</v>
      </c>
      <c r="AG5" s="30">
        <v>0</v>
      </c>
      <c r="AH5" s="29">
        <f t="shared" si="3"/>
        <v>9112</v>
      </c>
      <c r="AI5" s="29">
        <f t="shared" si="4"/>
        <v>12757</v>
      </c>
      <c r="AJ5" s="30">
        <v>0</v>
      </c>
      <c r="AK5" s="30">
        <v>0</v>
      </c>
      <c r="AL5" s="26">
        <v>0</v>
      </c>
      <c r="AM5" s="30">
        <v>0</v>
      </c>
      <c r="AN5" s="26">
        <v>0</v>
      </c>
      <c r="AO5" s="30">
        <v>0</v>
      </c>
      <c r="AP5" s="30">
        <v>0</v>
      </c>
      <c r="AQ5" s="27">
        <v>0</v>
      </c>
      <c r="AR5" s="30">
        <v>0</v>
      </c>
      <c r="AS5" s="30">
        <v>0</v>
      </c>
      <c r="AT5" s="30">
        <v>0</v>
      </c>
      <c r="AU5" s="35">
        <v>0</v>
      </c>
      <c r="AV5" s="30">
        <v>0</v>
      </c>
      <c r="AW5" s="26">
        <v>0</v>
      </c>
      <c r="AX5" s="30">
        <v>0</v>
      </c>
      <c r="AY5" s="26">
        <v>0</v>
      </c>
      <c r="AZ5" s="30">
        <v>60</v>
      </c>
      <c r="BA5" s="28">
        <v>0</v>
      </c>
      <c r="BB5" s="30">
        <v>0</v>
      </c>
      <c r="BC5" s="30">
        <v>0</v>
      </c>
      <c r="BD5" s="30">
        <v>0</v>
      </c>
      <c r="BE5" s="30">
        <v>0</v>
      </c>
      <c r="BF5" s="30">
        <v>0</v>
      </c>
      <c r="BG5" s="31">
        <v>0</v>
      </c>
      <c r="BH5" s="32">
        <f t="shared" si="0"/>
        <v>31129</v>
      </c>
      <c r="BI5" s="32">
        <f aca="true" t="shared" si="8" ref="BI5:BI29">SUM(AC5-BH5)</f>
        <v>87400</v>
      </c>
      <c r="BJ5" s="33"/>
    </row>
    <row r="6" spans="1:62" ht="24" customHeight="1">
      <c r="A6" s="56">
        <v>5</v>
      </c>
      <c r="B6" s="19">
        <v>49781</v>
      </c>
      <c r="C6" s="20" t="s">
        <v>84</v>
      </c>
      <c r="D6" s="21" t="s">
        <v>85</v>
      </c>
      <c r="E6" s="22">
        <v>7</v>
      </c>
      <c r="F6" s="22">
        <v>3</v>
      </c>
      <c r="G6" s="22">
        <v>1</v>
      </c>
      <c r="H6" s="22">
        <v>29.5</v>
      </c>
      <c r="I6" s="23">
        <v>57623</v>
      </c>
      <c r="J6" s="26">
        <v>0</v>
      </c>
      <c r="K6" s="23">
        <f t="shared" si="1"/>
        <v>19592</v>
      </c>
      <c r="L6" s="30">
        <v>1800</v>
      </c>
      <c r="M6" s="23">
        <f t="shared" si="5"/>
        <v>612</v>
      </c>
      <c r="N6" s="23">
        <v>10548</v>
      </c>
      <c r="O6" s="23">
        <f t="shared" si="6"/>
        <v>10810</v>
      </c>
      <c r="P6" s="30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4">
        <f t="shared" si="7"/>
        <v>100985</v>
      </c>
      <c r="AD6" s="25">
        <v>10000</v>
      </c>
      <c r="AE6" s="26">
        <v>200</v>
      </c>
      <c r="AF6" s="27">
        <v>0</v>
      </c>
      <c r="AG6" s="30">
        <v>0</v>
      </c>
      <c r="AH6" s="29">
        <f t="shared" si="3"/>
        <v>7722</v>
      </c>
      <c r="AI6" s="29">
        <f t="shared" si="4"/>
        <v>10810</v>
      </c>
      <c r="AJ6" s="30">
        <v>0</v>
      </c>
      <c r="AK6" s="30">
        <v>0</v>
      </c>
      <c r="AL6" s="26">
        <v>0</v>
      </c>
      <c r="AM6" s="30">
        <v>0</v>
      </c>
      <c r="AN6" s="26">
        <v>0</v>
      </c>
      <c r="AO6" s="30">
        <v>0</v>
      </c>
      <c r="AP6" s="30">
        <v>0</v>
      </c>
      <c r="AQ6" s="27">
        <v>0</v>
      </c>
      <c r="AR6" s="30">
        <v>0</v>
      </c>
      <c r="AS6" s="30">
        <v>0</v>
      </c>
      <c r="AT6" s="30">
        <v>0</v>
      </c>
      <c r="AU6" s="35">
        <v>0</v>
      </c>
      <c r="AV6" s="30">
        <v>0</v>
      </c>
      <c r="AW6" s="26">
        <v>0</v>
      </c>
      <c r="AX6" s="30">
        <v>0</v>
      </c>
      <c r="AY6" s="26">
        <v>0</v>
      </c>
      <c r="AZ6" s="30">
        <v>60</v>
      </c>
      <c r="BA6" s="28">
        <v>0</v>
      </c>
      <c r="BB6" s="30">
        <v>0</v>
      </c>
      <c r="BC6" s="30">
        <v>0</v>
      </c>
      <c r="BD6" s="30">
        <v>0</v>
      </c>
      <c r="BE6" s="30">
        <v>0</v>
      </c>
      <c r="BF6" s="30">
        <v>0</v>
      </c>
      <c r="BG6" s="31">
        <v>0</v>
      </c>
      <c r="BH6" s="32">
        <f t="shared" si="0"/>
        <v>28792</v>
      </c>
      <c r="BI6" s="32">
        <f t="shared" si="8"/>
        <v>72193</v>
      </c>
      <c r="BJ6" s="33" t="s">
        <v>97</v>
      </c>
    </row>
    <row r="7" spans="1:62" ht="24" customHeight="1">
      <c r="A7" s="56">
        <v>6</v>
      </c>
      <c r="B7" s="19">
        <v>79619</v>
      </c>
      <c r="C7" s="20" t="s">
        <v>94</v>
      </c>
      <c r="D7" s="21" t="s">
        <v>61</v>
      </c>
      <c r="E7" s="22">
        <v>7</v>
      </c>
      <c r="F7" s="22">
        <v>3</v>
      </c>
      <c r="G7" s="22">
        <v>1</v>
      </c>
      <c r="H7" s="22">
        <v>30</v>
      </c>
      <c r="I7" s="23">
        <v>49000</v>
      </c>
      <c r="J7" s="26">
        <v>0</v>
      </c>
      <c r="K7" s="23">
        <f t="shared" si="1"/>
        <v>16660</v>
      </c>
      <c r="L7" s="30">
        <v>1800</v>
      </c>
      <c r="M7" s="23">
        <f t="shared" si="5"/>
        <v>612</v>
      </c>
      <c r="N7" s="23">
        <f t="shared" si="2"/>
        <v>8820</v>
      </c>
      <c r="O7" s="23">
        <f t="shared" si="6"/>
        <v>9192</v>
      </c>
      <c r="P7" s="30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4">
        <f t="shared" si="7"/>
        <v>86084</v>
      </c>
      <c r="AD7" s="25">
        <v>5500</v>
      </c>
      <c r="AE7" s="26">
        <v>200</v>
      </c>
      <c r="AF7" s="27">
        <v>0</v>
      </c>
      <c r="AG7" s="30">
        <v>0</v>
      </c>
      <c r="AH7" s="29">
        <f t="shared" si="3"/>
        <v>6566</v>
      </c>
      <c r="AI7" s="29">
        <f t="shared" si="4"/>
        <v>9192</v>
      </c>
      <c r="AJ7" s="30">
        <v>0</v>
      </c>
      <c r="AK7" s="30">
        <v>0</v>
      </c>
      <c r="AL7" s="26">
        <v>0</v>
      </c>
      <c r="AM7" s="30">
        <v>0</v>
      </c>
      <c r="AN7" s="26">
        <v>0</v>
      </c>
      <c r="AO7" s="30">
        <v>0</v>
      </c>
      <c r="AP7" s="30">
        <v>0</v>
      </c>
      <c r="AQ7" s="27">
        <v>0</v>
      </c>
      <c r="AR7" s="30">
        <v>0</v>
      </c>
      <c r="AS7" s="30">
        <v>0</v>
      </c>
      <c r="AT7" s="30">
        <v>0</v>
      </c>
      <c r="AU7" s="35">
        <v>0</v>
      </c>
      <c r="AV7" s="30">
        <v>0</v>
      </c>
      <c r="AW7" s="26">
        <v>0</v>
      </c>
      <c r="AX7" s="30">
        <v>0</v>
      </c>
      <c r="AY7" s="26">
        <v>0</v>
      </c>
      <c r="AZ7" s="30">
        <v>60</v>
      </c>
      <c r="BA7" s="28">
        <v>0</v>
      </c>
      <c r="BB7" s="30">
        <v>0</v>
      </c>
      <c r="BC7" s="30">
        <v>0</v>
      </c>
      <c r="BD7" s="30">
        <v>0</v>
      </c>
      <c r="BE7" s="30">
        <v>0</v>
      </c>
      <c r="BF7" s="30">
        <v>0</v>
      </c>
      <c r="BG7" s="31">
        <v>0</v>
      </c>
      <c r="BH7" s="32">
        <f t="shared" si="0"/>
        <v>21518</v>
      </c>
      <c r="BI7" s="32">
        <f t="shared" si="8"/>
        <v>64566</v>
      </c>
      <c r="BJ7" s="33"/>
    </row>
    <row r="8" spans="1:62" ht="24" customHeight="1">
      <c r="A8" s="56">
        <v>7</v>
      </c>
      <c r="B8" s="19">
        <v>79620</v>
      </c>
      <c r="C8" s="20" t="s">
        <v>62</v>
      </c>
      <c r="D8" s="21" t="s">
        <v>63</v>
      </c>
      <c r="E8" s="22">
        <v>7</v>
      </c>
      <c r="F8" s="22">
        <v>3</v>
      </c>
      <c r="G8" s="22">
        <v>2</v>
      </c>
      <c r="H8" s="22">
        <v>30</v>
      </c>
      <c r="I8" s="23">
        <v>49000</v>
      </c>
      <c r="J8" s="26">
        <v>0</v>
      </c>
      <c r="K8" s="23">
        <f t="shared" si="1"/>
        <v>16660</v>
      </c>
      <c r="L8" s="30">
        <v>1800</v>
      </c>
      <c r="M8" s="23">
        <f t="shared" si="5"/>
        <v>612</v>
      </c>
      <c r="N8" s="23">
        <f t="shared" si="2"/>
        <v>8820</v>
      </c>
      <c r="O8" s="23">
        <f t="shared" si="6"/>
        <v>9192</v>
      </c>
      <c r="P8" s="30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4">
        <f t="shared" si="7"/>
        <v>86084</v>
      </c>
      <c r="AD8" s="25">
        <v>3500</v>
      </c>
      <c r="AE8" s="26">
        <v>200</v>
      </c>
      <c r="AF8" s="27">
        <v>0</v>
      </c>
      <c r="AG8" s="30">
        <v>0</v>
      </c>
      <c r="AH8" s="29">
        <f t="shared" si="3"/>
        <v>6566</v>
      </c>
      <c r="AI8" s="29">
        <f t="shared" si="4"/>
        <v>9192</v>
      </c>
      <c r="AJ8" s="30">
        <v>0</v>
      </c>
      <c r="AK8" s="30">
        <v>0</v>
      </c>
      <c r="AL8" s="26">
        <v>0</v>
      </c>
      <c r="AM8" s="30">
        <v>0</v>
      </c>
      <c r="AN8" s="26">
        <v>0</v>
      </c>
      <c r="AO8" s="30">
        <v>0</v>
      </c>
      <c r="AP8" s="30">
        <v>0</v>
      </c>
      <c r="AQ8" s="27">
        <v>0</v>
      </c>
      <c r="AR8" s="30">
        <v>0</v>
      </c>
      <c r="AS8" s="30">
        <v>0</v>
      </c>
      <c r="AT8" s="30">
        <v>0</v>
      </c>
      <c r="AU8" s="35">
        <v>0</v>
      </c>
      <c r="AV8" s="30">
        <v>0</v>
      </c>
      <c r="AW8" s="26">
        <v>0</v>
      </c>
      <c r="AX8" s="30">
        <v>0</v>
      </c>
      <c r="AY8" s="26">
        <v>0</v>
      </c>
      <c r="AZ8" s="30">
        <v>60</v>
      </c>
      <c r="BA8" s="28">
        <v>0</v>
      </c>
      <c r="BB8" s="30">
        <v>0</v>
      </c>
      <c r="BC8" s="30">
        <v>0</v>
      </c>
      <c r="BD8" s="30">
        <v>0</v>
      </c>
      <c r="BE8" s="30">
        <v>0</v>
      </c>
      <c r="BF8" s="30">
        <v>0</v>
      </c>
      <c r="BG8" s="31">
        <v>0</v>
      </c>
      <c r="BH8" s="32">
        <f t="shared" si="0"/>
        <v>19518</v>
      </c>
      <c r="BI8" s="32">
        <f t="shared" si="8"/>
        <v>66566</v>
      </c>
      <c r="BJ8" s="11"/>
    </row>
    <row r="9" spans="1:62" ht="24" customHeight="1">
      <c r="A9" s="56">
        <v>8</v>
      </c>
      <c r="B9" s="19">
        <v>79621</v>
      </c>
      <c r="C9" s="20" t="s">
        <v>64</v>
      </c>
      <c r="D9" s="21" t="s">
        <v>65</v>
      </c>
      <c r="E9" s="22">
        <v>7</v>
      </c>
      <c r="F9" s="22">
        <v>3</v>
      </c>
      <c r="G9" s="22">
        <v>1</v>
      </c>
      <c r="H9" s="22">
        <v>30</v>
      </c>
      <c r="I9" s="23">
        <v>49000</v>
      </c>
      <c r="J9" s="26">
        <v>0</v>
      </c>
      <c r="K9" s="23">
        <f t="shared" si="1"/>
        <v>16660</v>
      </c>
      <c r="L9" s="30">
        <v>1800</v>
      </c>
      <c r="M9" s="23">
        <f t="shared" si="5"/>
        <v>612</v>
      </c>
      <c r="N9" s="23">
        <f t="shared" si="2"/>
        <v>8820</v>
      </c>
      <c r="O9" s="23">
        <f t="shared" si="6"/>
        <v>9192</v>
      </c>
      <c r="P9" s="30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4">
        <f t="shared" si="7"/>
        <v>86084</v>
      </c>
      <c r="AD9" s="25">
        <v>6500</v>
      </c>
      <c r="AE9" s="26">
        <v>200</v>
      </c>
      <c r="AF9" s="27">
        <v>0</v>
      </c>
      <c r="AG9" s="30">
        <v>0</v>
      </c>
      <c r="AH9" s="29">
        <f t="shared" si="3"/>
        <v>6566</v>
      </c>
      <c r="AI9" s="29">
        <f t="shared" si="4"/>
        <v>9192</v>
      </c>
      <c r="AJ9" s="30">
        <v>0</v>
      </c>
      <c r="AK9" s="30">
        <v>0</v>
      </c>
      <c r="AL9" s="26">
        <v>0</v>
      </c>
      <c r="AM9" s="30">
        <v>0</v>
      </c>
      <c r="AN9" s="26">
        <v>0</v>
      </c>
      <c r="AO9" s="30">
        <v>0</v>
      </c>
      <c r="AP9" s="30">
        <v>0</v>
      </c>
      <c r="AQ9" s="27">
        <v>0</v>
      </c>
      <c r="AR9" s="30">
        <v>0</v>
      </c>
      <c r="AS9" s="30">
        <v>0</v>
      </c>
      <c r="AT9" s="30">
        <v>0</v>
      </c>
      <c r="AU9" s="35">
        <v>0</v>
      </c>
      <c r="AV9" s="30">
        <v>0</v>
      </c>
      <c r="AW9" s="26">
        <v>0</v>
      </c>
      <c r="AX9" s="30">
        <v>0</v>
      </c>
      <c r="AY9" s="26">
        <v>0</v>
      </c>
      <c r="AZ9" s="30">
        <v>60</v>
      </c>
      <c r="BA9" s="28">
        <v>0</v>
      </c>
      <c r="BB9" s="30">
        <v>0</v>
      </c>
      <c r="BC9" s="30">
        <v>0</v>
      </c>
      <c r="BD9" s="30">
        <v>0</v>
      </c>
      <c r="BE9" s="30">
        <v>0</v>
      </c>
      <c r="BF9" s="30">
        <v>0</v>
      </c>
      <c r="BG9" s="31">
        <v>0</v>
      </c>
      <c r="BH9" s="32">
        <f t="shared" si="0"/>
        <v>22518</v>
      </c>
      <c r="BI9" s="32">
        <f t="shared" si="8"/>
        <v>63566</v>
      </c>
      <c r="BJ9" s="33"/>
    </row>
    <row r="10" spans="1:62" ht="24" customHeight="1">
      <c r="A10" s="56">
        <v>9</v>
      </c>
      <c r="B10" s="19">
        <v>82321</v>
      </c>
      <c r="C10" s="20" t="s">
        <v>82</v>
      </c>
      <c r="D10" s="21" t="s">
        <v>65</v>
      </c>
      <c r="E10" s="22">
        <v>7</v>
      </c>
      <c r="F10" s="22">
        <v>3</v>
      </c>
      <c r="G10" s="22">
        <v>2</v>
      </c>
      <c r="H10" s="22">
        <v>30</v>
      </c>
      <c r="I10" s="23">
        <v>47600</v>
      </c>
      <c r="J10" s="26">
        <v>0</v>
      </c>
      <c r="K10" s="23">
        <f t="shared" si="1"/>
        <v>16184</v>
      </c>
      <c r="L10" s="30">
        <v>1800</v>
      </c>
      <c r="M10" s="23">
        <f t="shared" si="5"/>
        <v>612</v>
      </c>
      <c r="N10" s="23">
        <f t="shared" si="2"/>
        <v>8568</v>
      </c>
      <c r="O10" s="23">
        <f t="shared" si="6"/>
        <v>8930</v>
      </c>
      <c r="P10" s="30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4">
        <f>SUM(I10:AB10)</f>
        <v>83694</v>
      </c>
      <c r="AD10" s="25">
        <v>4500</v>
      </c>
      <c r="AE10" s="26">
        <v>200</v>
      </c>
      <c r="AF10" s="27">
        <v>0</v>
      </c>
      <c r="AG10" s="30">
        <v>0</v>
      </c>
      <c r="AH10" s="29">
        <f t="shared" si="3"/>
        <v>6378</v>
      </c>
      <c r="AI10" s="29">
        <f t="shared" si="4"/>
        <v>8930</v>
      </c>
      <c r="AJ10" s="30">
        <v>0</v>
      </c>
      <c r="AK10" s="30">
        <v>0</v>
      </c>
      <c r="AL10" s="26">
        <v>0</v>
      </c>
      <c r="AM10" s="30">
        <v>0</v>
      </c>
      <c r="AN10" s="26">
        <v>0</v>
      </c>
      <c r="AO10" s="30">
        <v>0</v>
      </c>
      <c r="AP10" s="30">
        <v>0</v>
      </c>
      <c r="AQ10" s="27">
        <v>0</v>
      </c>
      <c r="AR10" s="30">
        <v>0</v>
      </c>
      <c r="AS10" s="30">
        <v>0</v>
      </c>
      <c r="AT10" s="30">
        <v>0</v>
      </c>
      <c r="AU10" s="35">
        <v>0</v>
      </c>
      <c r="AV10" s="30">
        <v>0</v>
      </c>
      <c r="AW10" s="26">
        <v>0</v>
      </c>
      <c r="AX10" s="30">
        <v>0</v>
      </c>
      <c r="AY10" s="26">
        <v>0</v>
      </c>
      <c r="AZ10" s="30">
        <v>60</v>
      </c>
      <c r="BA10" s="28">
        <v>0</v>
      </c>
      <c r="BB10" s="30">
        <v>0</v>
      </c>
      <c r="BC10" s="30">
        <v>0</v>
      </c>
      <c r="BD10" s="30">
        <v>0</v>
      </c>
      <c r="BE10" s="30">
        <v>0</v>
      </c>
      <c r="BF10" s="30">
        <v>0</v>
      </c>
      <c r="BG10" s="31">
        <v>0</v>
      </c>
      <c r="BH10" s="32">
        <f t="shared" si="0"/>
        <v>20068</v>
      </c>
      <c r="BI10" s="32">
        <f t="shared" si="8"/>
        <v>63626</v>
      </c>
      <c r="BJ10" s="33"/>
    </row>
    <row r="11" spans="1:62" ht="24" customHeight="1">
      <c r="A11" s="56">
        <v>10</v>
      </c>
      <c r="B11" s="19">
        <v>75254</v>
      </c>
      <c r="C11" s="20" t="s">
        <v>86</v>
      </c>
      <c r="D11" s="21" t="s">
        <v>87</v>
      </c>
      <c r="E11" s="22">
        <v>7</v>
      </c>
      <c r="F11" s="22">
        <v>1</v>
      </c>
      <c r="G11" s="22">
        <v>1</v>
      </c>
      <c r="H11" s="22">
        <v>30</v>
      </c>
      <c r="I11" s="23">
        <v>49000</v>
      </c>
      <c r="J11" s="26">
        <v>0</v>
      </c>
      <c r="K11" s="23">
        <f t="shared" si="1"/>
        <v>16660</v>
      </c>
      <c r="L11" s="30">
        <v>1800</v>
      </c>
      <c r="M11" s="23">
        <f t="shared" si="5"/>
        <v>612</v>
      </c>
      <c r="N11" s="23">
        <v>0</v>
      </c>
      <c r="O11" s="23">
        <f t="shared" si="6"/>
        <v>9192</v>
      </c>
      <c r="P11" s="30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4">
        <f t="shared" si="7"/>
        <v>77264</v>
      </c>
      <c r="AD11" s="25">
        <v>300</v>
      </c>
      <c r="AE11" s="26">
        <v>200</v>
      </c>
      <c r="AF11" s="27">
        <v>0</v>
      </c>
      <c r="AG11" s="30">
        <v>0</v>
      </c>
      <c r="AH11" s="29">
        <f aca="true" t="shared" si="9" ref="AH11:AH29">ROUND((I11+K11)*10%,0)</f>
        <v>6566</v>
      </c>
      <c r="AI11" s="29">
        <f aca="true" t="shared" si="10" ref="AI11:AI29">ROUND((I11+K11)*14%,0)</f>
        <v>9192</v>
      </c>
      <c r="AJ11" s="30">
        <v>0</v>
      </c>
      <c r="AK11" s="30">
        <v>0</v>
      </c>
      <c r="AL11" s="26">
        <v>0</v>
      </c>
      <c r="AM11" s="30">
        <v>0</v>
      </c>
      <c r="AN11" s="26">
        <v>0</v>
      </c>
      <c r="AO11" s="30">
        <v>0</v>
      </c>
      <c r="AP11" s="30">
        <v>0</v>
      </c>
      <c r="AQ11" s="27">
        <v>0</v>
      </c>
      <c r="AR11" s="30">
        <v>0</v>
      </c>
      <c r="AS11" s="30">
        <v>0</v>
      </c>
      <c r="AT11" s="30">
        <v>0</v>
      </c>
      <c r="AU11" s="35">
        <v>0</v>
      </c>
      <c r="AV11" s="30">
        <v>0</v>
      </c>
      <c r="AW11" s="26">
        <v>0</v>
      </c>
      <c r="AX11" s="30">
        <v>0</v>
      </c>
      <c r="AY11" s="26">
        <v>0</v>
      </c>
      <c r="AZ11" s="30">
        <v>60</v>
      </c>
      <c r="BA11" s="28">
        <v>0</v>
      </c>
      <c r="BB11" s="30">
        <v>0</v>
      </c>
      <c r="BC11" s="30">
        <v>370</v>
      </c>
      <c r="BD11" s="30">
        <v>0</v>
      </c>
      <c r="BE11" s="30">
        <v>0</v>
      </c>
      <c r="BF11" s="30">
        <v>0</v>
      </c>
      <c r="BG11" s="31">
        <v>0</v>
      </c>
      <c r="BH11" s="32">
        <f t="shared" si="0"/>
        <v>16688</v>
      </c>
      <c r="BI11" s="32">
        <f t="shared" si="8"/>
        <v>60576</v>
      </c>
      <c r="BJ11" s="57"/>
    </row>
    <row r="12" spans="1:62" ht="24" customHeight="1">
      <c r="A12" s="56">
        <v>11</v>
      </c>
      <c r="B12" s="19">
        <v>45198</v>
      </c>
      <c r="C12" s="20" t="s">
        <v>66</v>
      </c>
      <c r="D12" s="21" t="s">
        <v>67</v>
      </c>
      <c r="E12" s="22">
        <v>7</v>
      </c>
      <c r="F12" s="22">
        <v>1</v>
      </c>
      <c r="G12" s="22">
        <v>1</v>
      </c>
      <c r="H12" s="22">
        <v>30</v>
      </c>
      <c r="I12" s="23">
        <v>53600</v>
      </c>
      <c r="J12" s="26">
        <v>0</v>
      </c>
      <c r="K12" s="23">
        <f t="shared" si="1"/>
        <v>18224</v>
      </c>
      <c r="L12" s="30">
        <v>1800</v>
      </c>
      <c r="M12" s="23">
        <f t="shared" si="5"/>
        <v>612</v>
      </c>
      <c r="N12" s="23">
        <f>ROUND(I12*18%,0)</f>
        <v>9648</v>
      </c>
      <c r="O12" s="23">
        <f t="shared" si="6"/>
        <v>10055</v>
      </c>
      <c r="P12" s="30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4">
        <f t="shared" si="7"/>
        <v>93939</v>
      </c>
      <c r="AD12" s="25">
        <v>8500</v>
      </c>
      <c r="AE12" s="26">
        <v>200</v>
      </c>
      <c r="AF12" s="27">
        <v>0</v>
      </c>
      <c r="AG12" s="30">
        <v>0</v>
      </c>
      <c r="AH12" s="29">
        <f t="shared" si="9"/>
        <v>7182</v>
      </c>
      <c r="AI12" s="29">
        <f t="shared" si="10"/>
        <v>10055</v>
      </c>
      <c r="AJ12" s="30">
        <v>0</v>
      </c>
      <c r="AK12" s="30">
        <v>0</v>
      </c>
      <c r="AL12" s="26">
        <v>0</v>
      </c>
      <c r="AM12" s="30">
        <v>0</v>
      </c>
      <c r="AN12" s="26">
        <v>0</v>
      </c>
      <c r="AO12" s="30">
        <v>0</v>
      </c>
      <c r="AP12" s="30">
        <v>0</v>
      </c>
      <c r="AQ12" s="27">
        <v>0</v>
      </c>
      <c r="AR12" s="30">
        <v>0</v>
      </c>
      <c r="AS12" s="30">
        <v>0</v>
      </c>
      <c r="AT12" s="30">
        <v>0</v>
      </c>
      <c r="AU12" s="35">
        <v>0</v>
      </c>
      <c r="AV12" s="30">
        <v>0</v>
      </c>
      <c r="AW12" s="26">
        <v>0</v>
      </c>
      <c r="AX12" s="30">
        <v>0</v>
      </c>
      <c r="AY12" s="26">
        <v>0</v>
      </c>
      <c r="AZ12" s="30">
        <v>60</v>
      </c>
      <c r="BA12" s="28">
        <v>0</v>
      </c>
      <c r="BB12" s="30">
        <v>0</v>
      </c>
      <c r="BC12" s="30">
        <v>0</v>
      </c>
      <c r="BD12" s="30">
        <v>0</v>
      </c>
      <c r="BE12" s="30">
        <v>0</v>
      </c>
      <c r="BF12" s="30">
        <v>0</v>
      </c>
      <c r="BG12" s="31">
        <v>0</v>
      </c>
      <c r="BH12" s="32">
        <f t="shared" si="0"/>
        <v>25997</v>
      </c>
      <c r="BI12" s="32">
        <f t="shared" si="8"/>
        <v>67942</v>
      </c>
      <c r="BJ12" s="33"/>
    </row>
    <row r="13" spans="1:62" ht="24" customHeight="1">
      <c r="A13" s="56">
        <v>12</v>
      </c>
      <c r="B13" s="19">
        <v>50195</v>
      </c>
      <c r="C13" s="20" t="s">
        <v>68</v>
      </c>
      <c r="D13" s="21" t="s">
        <v>69</v>
      </c>
      <c r="E13" s="22">
        <v>7</v>
      </c>
      <c r="F13" s="22">
        <v>17</v>
      </c>
      <c r="G13" s="22">
        <v>1</v>
      </c>
      <c r="H13" s="22">
        <v>30</v>
      </c>
      <c r="I13" s="23">
        <v>55200</v>
      </c>
      <c r="J13" s="26">
        <v>0</v>
      </c>
      <c r="K13" s="23">
        <f t="shared" si="1"/>
        <v>18768</v>
      </c>
      <c r="L13" s="30">
        <v>1800</v>
      </c>
      <c r="M13" s="23">
        <f t="shared" si="5"/>
        <v>612</v>
      </c>
      <c r="N13" s="23">
        <f>ROUND(I13*18%,0)</f>
        <v>9936</v>
      </c>
      <c r="O13" s="23">
        <f t="shared" si="6"/>
        <v>10356</v>
      </c>
      <c r="P13" s="30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4">
        <f>SUM(I13:AB13)</f>
        <v>96672</v>
      </c>
      <c r="AD13" s="25">
        <v>3000</v>
      </c>
      <c r="AE13" s="26">
        <v>200</v>
      </c>
      <c r="AF13" s="27">
        <v>0</v>
      </c>
      <c r="AG13" s="30">
        <v>0</v>
      </c>
      <c r="AH13" s="29">
        <f t="shared" si="9"/>
        <v>7397</v>
      </c>
      <c r="AI13" s="29">
        <f t="shared" si="10"/>
        <v>10356</v>
      </c>
      <c r="AJ13" s="30">
        <v>0</v>
      </c>
      <c r="AK13" s="30">
        <v>0</v>
      </c>
      <c r="AL13" s="26">
        <v>0</v>
      </c>
      <c r="AM13" s="30">
        <v>0</v>
      </c>
      <c r="AN13" s="26">
        <v>0</v>
      </c>
      <c r="AO13" s="30">
        <v>0</v>
      </c>
      <c r="AP13" s="30">
        <v>0</v>
      </c>
      <c r="AQ13" s="27">
        <v>0</v>
      </c>
      <c r="AR13" s="30">
        <v>0</v>
      </c>
      <c r="AS13" s="30">
        <v>0</v>
      </c>
      <c r="AT13" s="30">
        <v>0</v>
      </c>
      <c r="AU13" s="35">
        <v>0</v>
      </c>
      <c r="AV13" s="30">
        <v>0</v>
      </c>
      <c r="AW13" s="26">
        <v>0</v>
      </c>
      <c r="AX13" s="30">
        <v>0</v>
      </c>
      <c r="AY13" s="26">
        <v>0</v>
      </c>
      <c r="AZ13" s="30">
        <v>60</v>
      </c>
      <c r="BA13" s="28">
        <v>0</v>
      </c>
      <c r="BB13" s="30">
        <v>0</v>
      </c>
      <c r="BC13" s="30">
        <v>0</v>
      </c>
      <c r="BD13" s="30">
        <v>0</v>
      </c>
      <c r="BE13" s="30">
        <v>0</v>
      </c>
      <c r="BF13" s="30">
        <v>0</v>
      </c>
      <c r="BG13" s="31">
        <v>0</v>
      </c>
      <c r="BH13" s="32">
        <f t="shared" si="0"/>
        <v>21013</v>
      </c>
      <c r="BI13" s="32">
        <f t="shared" si="8"/>
        <v>75659</v>
      </c>
      <c r="BJ13" s="33"/>
    </row>
    <row r="14" spans="1:62" ht="24" customHeight="1">
      <c r="A14" s="56">
        <v>13</v>
      </c>
      <c r="B14" s="19">
        <v>44009</v>
      </c>
      <c r="C14" s="20" t="s">
        <v>70</v>
      </c>
      <c r="D14" s="21" t="s">
        <v>69</v>
      </c>
      <c r="E14" s="22">
        <v>7</v>
      </c>
      <c r="F14" s="22">
        <v>17</v>
      </c>
      <c r="G14" s="22">
        <v>2</v>
      </c>
      <c r="H14" s="22">
        <v>30</v>
      </c>
      <c r="I14" s="23">
        <v>55200</v>
      </c>
      <c r="J14" s="26">
        <v>0</v>
      </c>
      <c r="K14" s="23">
        <f t="shared" si="1"/>
        <v>18768</v>
      </c>
      <c r="L14" s="30">
        <v>1800</v>
      </c>
      <c r="M14" s="23">
        <f t="shared" si="5"/>
        <v>612</v>
      </c>
      <c r="N14" s="23">
        <v>0</v>
      </c>
      <c r="O14" s="23">
        <f t="shared" si="6"/>
        <v>10356</v>
      </c>
      <c r="P14" s="30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4">
        <f>SUM(I14:AB14)</f>
        <v>86736</v>
      </c>
      <c r="AD14" s="25">
        <v>1500</v>
      </c>
      <c r="AE14" s="26">
        <v>200</v>
      </c>
      <c r="AF14" s="27">
        <v>0</v>
      </c>
      <c r="AG14" s="30">
        <v>0</v>
      </c>
      <c r="AH14" s="29">
        <f t="shared" si="9"/>
        <v>7397</v>
      </c>
      <c r="AI14" s="29">
        <f t="shared" si="10"/>
        <v>10356</v>
      </c>
      <c r="AJ14" s="30">
        <v>0</v>
      </c>
      <c r="AK14" s="30">
        <v>0</v>
      </c>
      <c r="AL14" s="26">
        <v>0</v>
      </c>
      <c r="AM14" s="30">
        <v>0</v>
      </c>
      <c r="AN14" s="26">
        <v>0</v>
      </c>
      <c r="AO14" s="30">
        <v>0</v>
      </c>
      <c r="AP14" s="30">
        <v>0</v>
      </c>
      <c r="AQ14" s="27">
        <v>0</v>
      </c>
      <c r="AR14" s="30">
        <v>0</v>
      </c>
      <c r="AS14" s="30">
        <v>0</v>
      </c>
      <c r="AT14" s="30">
        <v>0</v>
      </c>
      <c r="AU14" s="35">
        <v>0</v>
      </c>
      <c r="AV14" s="30">
        <v>0</v>
      </c>
      <c r="AW14" s="26">
        <v>0</v>
      </c>
      <c r="AX14" s="30">
        <v>0</v>
      </c>
      <c r="AY14" s="26">
        <v>0</v>
      </c>
      <c r="AZ14" s="30">
        <v>60</v>
      </c>
      <c r="BA14" s="28">
        <v>0</v>
      </c>
      <c r="BB14" s="30">
        <v>0</v>
      </c>
      <c r="BC14" s="30">
        <v>370</v>
      </c>
      <c r="BD14" s="30">
        <v>0</v>
      </c>
      <c r="BE14" s="30">
        <v>0</v>
      </c>
      <c r="BF14" s="30">
        <v>0</v>
      </c>
      <c r="BG14" s="31">
        <v>0</v>
      </c>
      <c r="BH14" s="32">
        <f t="shared" si="0"/>
        <v>19883</v>
      </c>
      <c r="BI14" s="32">
        <f t="shared" si="8"/>
        <v>66853</v>
      </c>
      <c r="BJ14" s="11"/>
    </row>
    <row r="15" spans="1:62" ht="24" customHeight="1">
      <c r="A15" s="56">
        <v>14</v>
      </c>
      <c r="B15" s="19">
        <v>45126</v>
      </c>
      <c r="C15" s="20" t="s">
        <v>71</v>
      </c>
      <c r="D15" s="21" t="s">
        <v>69</v>
      </c>
      <c r="E15" s="22">
        <v>7</v>
      </c>
      <c r="F15" s="22">
        <v>17</v>
      </c>
      <c r="G15" s="22">
        <v>3</v>
      </c>
      <c r="H15" s="22">
        <v>30</v>
      </c>
      <c r="I15" s="23">
        <v>52000</v>
      </c>
      <c r="J15" s="26">
        <v>0</v>
      </c>
      <c r="K15" s="23">
        <f t="shared" si="1"/>
        <v>17680</v>
      </c>
      <c r="L15" s="30">
        <v>1800</v>
      </c>
      <c r="M15" s="23">
        <f t="shared" si="5"/>
        <v>612</v>
      </c>
      <c r="N15" s="23">
        <f>ROUND(I15*18%,0)</f>
        <v>9360</v>
      </c>
      <c r="O15" s="23">
        <f t="shared" si="6"/>
        <v>9755</v>
      </c>
      <c r="P15" s="30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4">
        <f t="shared" si="7"/>
        <v>91207</v>
      </c>
      <c r="AD15" s="25">
        <v>3000</v>
      </c>
      <c r="AE15" s="26">
        <v>200</v>
      </c>
      <c r="AF15" s="27">
        <v>0</v>
      </c>
      <c r="AG15" s="30">
        <v>0</v>
      </c>
      <c r="AH15" s="29">
        <f t="shared" si="9"/>
        <v>6968</v>
      </c>
      <c r="AI15" s="29">
        <f t="shared" si="10"/>
        <v>9755</v>
      </c>
      <c r="AJ15" s="30">
        <v>0</v>
      </c>
      <c r="AK15" s="30">
        <v>0</v>
      </c>
      <c r="AL15" s="26">
        <v>0</v>
      </c>
      <c r="AM15" s="30">
        <v>0</v>
      </c>
      <c r="AN15" s="26">
        <v>0</v>
      </c>
      <c r="AO15" s="30">
        <v>0</v>
      </c>
      <c r="AP15" s="30">
        <v>0</v>
      </c>
      <c r="AQ15" s="27">
        <v>0</v>
      </c>
      <c r="AR15" s="30">
        <v>0</v>
      </c>
      <c r="AS15" s="30">
        <v>0</v>
      </c>
      <c r="AT15" s="30">
        <v>0</v>
      </c>
      <c r="AU15" s="35">
        <v>0</v>
      </c>
      <c r="AV15" s="30">
        <v>0</v>
      </c>
      <c r="AW15" s="26">
        <v>0</v>
      </c>
      <c r="AX15" s="30">
        <v>0</v>
      </c>
      <c r="AY15" s="26">
        <v>0</v>
      </c>
      <c r="AZ15" s="30">
        <v>60</v>
      </c>
      <c r="BA15" s="28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1">
        <v>0</v>
      </c>
      <c r="BH15" s="32">
        <f t="shared" si="0"/>
        <v>19983</v>
      </c>
      <c r="BI15" s="32">
        <f t="shared" si="8"/>
        <v>71224</v>
      </c>
      <c r="BJ15" s="33"/>
    </row>
    <row r="16" spans="1:62" ht="24" customHeight="1">
      <c r="A16" s="56">
        <v>15</v>
      </c>
      <c r="B16" s="19">
        <v>50218</v>
      </c>
      <c r="C16" s="20" t="s">
        <v>72</v>
      </c>
      <c r="D16" s="21" t="s">
        <v>69</v>
      </c>
      <c r="E16" s="22">
        <v>6</v>
      </c>
      <c r="F16" s="22">
        <v>17</v>
      </c>
      <c r="G16" s="22">
        <v>4</v>
      </c>
      <c r="H16" s="22">
        <v>30</v>
      </c>
      <c r="I16" s="23">
        <v>52000</v>
      </c>
      <c r="J16" s="26">
        <v>0</v>
      </c>
      <c r="K16" s="23">
        <f t="shared" si="1"/>
        <v>17680</v>
      </c>
      <c r="L16" s="30">
        <v>1800</v>
      </c>
      <c r="M16" s="23">
        <f t="shared" si="5"/>
        <v>612</v>
      </c>
      <c r="N16" s="23">
        <v>0</v>
      </c>
      <c r="O16" s="23">
        <f t="shared" si="6"/>
        <v>9755</v>
      </c>
      <c r="P16" s="30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4">
        <f t="shared" si="7"/>
        <v>81847</v>
      </c>
      <c r="AD16" s="25">
        <v>3500</v>
      </c>
      <c r="AE16" s="26">
        <v>200</v>
      </c>
      <c r="AF16" s="27">
        <v>0</v>
      </c>
      <c r="AG16" s="30">
        <v>0</v>
      </c>
      <c r="AH16" s="29">
        <f t="shared" si="9"/>
        <v>6968</v>
      </c>
      <c r="AI16" s="29">
        <f t="shared" si="10"/>
        <v>9755</v>
      </c>
      <c r="AJ16" s="30">
        <v>0</v>
      </c>
      <c r="AK16" s="30">
        <v>0</v>
      </c>
      <c r="AL16" s="26">
        <v>0</v>
      </c>
      <c r="AM16" s="30">
        <v>0</v>
      </c>
      <c r="AN16" s="26">
        <v>0</v>
      </c>
      <c r="AO16" s="30">
        <v>0</v>
      </c>
      <c r="AP16" s="30">
        <v>0</v>
      </c>
      <c r="AQ16" s="27">
        <v>0</v>
      </c>
      <c r="AR16" s="30">
        <v>0</v>
      </c>
      <c r="AS16" s="30">
        <v>0</v>
      </c>
      <c r="AT16" s="30">
        <v>0</v>
      </c>
      <c r="AU16" s="35">
        <v>0</v>
      </c>
      <c r="AV16" s="30">
        <v>0</v>
      </c>
      <c r="AW16" s="26">
        <v>0</v>
      </c>
      <c r="AX16" s="30">
        <v>0</v>
      </c>
      <c r="AY16" s="26">
        <v>0</v>
      </c>
      <c r="AZ16" s="30">
        <v>60</v>
      </c>
      <c r="BA16" s="28">
        <v>0</v>
      </c>
      <c r="BB16" s="30">
        <v>0</v>
      </c>
      <c r="BC16" s="30">
        <v>560</v>
      </c>
      <c r="BD16" s="30">
        <v>0</v>
      </c>
      <c r="BE16" s="30">
        <v>0</v>
      </c>
      <c r="BF16" s="30">
        <v>0</v>
      </c>
      <c r="BG16" s="31">
        <v>0</v>
      </c>
      <c r="BH16" s="32">
        <f t="shared" si="0"/>
        <v>21043</v>
      </c>
      <c r="BI16" s="32">
        <f t="shared" si="8"/>
        <v>60804</v>
      </c>
      <c r="BJ16" s="11"/>
    </row>
    <row r="17" spans="1:62" ht="24" customHeight="1">
      <c r="A17" s="56">
        <v>16</v>
      </c>
      <c r="B17" s="19">
        <v>50176</v>
      </c>
      <c r="C17" s="20" t="s">
        <v>73</v>
      </c>
      <c r="D17" s="21" t="s">
        <v>69</v>
      </c>
      <c r="E17" s="22">
        <v>6</v>
      </c>
      <c r="F17" s="22">
        <v>17</v>
      </c>
      <c r="G17" s="22">
        <v>5</v>
      </c>
      <c r="H17" s="22">
        <v>30</v>
      </c>
      <c r="I17" s="23">
        <v>52000</v>
      </c>
      <c r="J17" s="26">
        <v>0</v>
      </c>
      <c r="K17" s="23">
        <f t="shared" si="1"/>
        <v>17680</v>
      </c>
      <c r="L17" s="30">
        <v>1800</v>
      </c>
      <c r="M17" s="23">
        <f t="shared" si="5"/>
        <v>612</v>
      </c>
      <c r="N17" s="23">
        <v>0</v>
      </c>
      <c r="O17" s="23">
        <f t="shared" si="6"/>
        <v>9755</v>
      </c>
      <c r="P17" s="30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4">
        <f t="shared" si="7"/>
        <v>81847</v>
      </c>
      <c r="AD17" s="25">
        <v>6000</v>
      </c>
      <c r="AE17" s="26">
        <v>200</v>
      </c>
      <c r="AF17" s="27">
        <v>0</v>
      </c>
      <c r="AG17" s="30">
        <v>0</v>
      </c>
      <c r="AH17" s="29">
        <f t="shared" si="9"/>
        <v>6968</v>
      </c>
      <c r="AI17" s="29">
        <f t="shared" si="10"/>
        <v>9755</v>
      </c>
      <c r="AJ17" s="30">
        <v>0</v>
      </c>
      <c r="AK17" s="30">
        <v>0</v>
      </c>
      <c r="AL17" s="26">
        <v>0</v>
      </c>
      <c r="AM17" s="30">
        <v>0</v>
      </c>
      <c r="AN17" s="26">
        <v>0</v>
      </c>
      <c r="AO17" s="30">
        <v>0</v>
      </c>
      <c r="AP17" s="30">
        <v>0</v>
      </c>
      <c r="AQ17" s="27">
        <v>0</v>
      </c>
      <c r="AR17" s="30">
        <v>0</v>
      </c>
      <c r="AS17" s="30">
        <v>0</v>
      </c>
      <c r="AT17" s="30">
        <v>0</v>
      </c>
      <c r="AU17" s="35">
        <v>0</v>
      </c>
      <c r="AV17" s="30">
        <v>0</v>
      </c>
      <c r="AW17" s="26">
        <v>0</v>
      </c>
      <c r="AX17" s="30">
        <v>0</v>
      </c>
      <c r="AY17" s="26">
        <v>0</v>
      </c>
      <c r="AZ17" s="30">
        <v>60</v>
      </c>
      <c r="BA17" s="28">
        <v>0</v>
      </c>
      <c r="BB17" s="30">
        <v>0</v>
      </c>
      <c r="BC17" s="30">
        <v>560</v>
      </c>
      <c r="BD17" s="30">
        <v>0</v>
      </c>
      <c r="BE17" s="30">
        <v>0</v>
      </c>
      <c r="BF17" s="30">
        <v>0</v>
      </c>
      <c r="BG17" s="31">
        <v>0</v>
      </c>
      <c r="BH17" s="32">
        <f t="shared" si="0"/>
        <v>23543</v>
      </c>
      <c r="BI17" s="32">
        <f t="shared" si="8"/>
        <v>58304</v>
      </c>
      <c r="BJ17" s="11"/>
    </row>
    <row r="18" spans="1:62" ht="24" customHeight="1">
      <c r="A18" s="56">
        <v>17</v>
      </c>
      <c r="B18" s="19">
        <v>9078</v>
      </c>
      <c r="C18" s="20" t="s">
        <v>74</v>
      </c>
      <c r="D18" s="21" t="s">
        <v>69</v>
      </c>
      <c r="E18" s="22">
        <v>7</v>
      </c>
      <c r="F18" s="22">
        <v>17</v>
      </c>
      <c r="G18" s="22">
        <v>6</v>
      </c>
      <c r="H18" s="22">
        <v>30</v>
      </c>
      <c r="I18" s="23">
        <v>52000</v>
      </c>
      <c r="J18" s="26">
        <v>0</v>
      </c>
      <c r="K18" s="23">
        <f t="shared" si="1"/>
        <v>17680</v>
      </c>
      <c r="L18" s="30">
        <v>1800</v>
      </c>
      <c r="M18" s="23">
        <f t="shared" si="5"/>
        <v>612</v>
      </c>
      <c r="N18" s="23">
        <f>ROUND(I18*18%,0)</f>
        <v>9360</v>
      </c>
      <c r="O18" s="23">
        <f t="shared" si="6"/>
        <v>9755</v>
      </c>
      <c r="P18" s="30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4">
        <f>SUM(I18:AB18)</f>
        <v>91207</v>
      </c>
      <c r="AD18" s="25">
        <v>10000</v>
      </c>
      <c r="AE18" s="26">
        <v>200</v>
      </c>
      <c r="AF18" s="27">
        <v>0</v>
      </c>
      <c r="AG18" s="30">
        <v>0</v>
      </c>
      <c r="AH18" s="29">
        <f t="shared" si="9"/>
        <v>6968</v>
      </c>
      <c r="AI18" s="29">
        <f t="shared" si="10"/>
        <v>9755</v>
      </c>
      <c r="AJ18" s="30">
        <v>0</v>
      </c>
      <c r="AK18" s="30">
        <v>0</v>
      </c>
      <c r="AL18" s="26">
        <v>0</v>
      </c>
      <c r="AM18" s="30">
        <v>0</v>
      </c>
      <c r="AN18" s="26">
        <v>0</v>
      </c>
      <c r="AO18" s="30">
        <v>0</v>
      </c>
      <c r="AP18" s="30">
        <v>0</v>
      </c>
      <c r="AQ18" s="27">
        <v>0</v>
      </c>
      <c r="AR18" s="30">
        <v>0</v>
      </c>
      <c r="AS18" s="30">
        <v>0</v>
      </c>
      <c r="AT18" s="30">
        <v>0</v>
      </c>
      <c r="AU18" s="35">
        <v>0</v>
      </c>
      <c r="AV18" s="30">
        <v>0</v>
      </c>
      <c r="AW18" s="26">
        <v>0</v>
      </c>
      <c r="AX18" s="30">
        <v>0</v>
      </c>
      <c r="AY18" s="26">
        <v>0</v>
      </c>
      <c r="AZ18" s="30">
        <v>60</v>
      </c>
      <c r="BA18" s="28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1">
        <v>0</v>
      </c>
      <c r="BH18" s="32">
        <f t="shared" si="0"/>
        <v>26983</v>
      </c>
      <c r="BI18" s="32">
        <f t="shared" si="8"/>
        <v>64224</v>
      </c>
      <c r="BJ18" s="33"/>
    </row>
    <row r="19" spans="1:62" ht="27" customHeight="1">
      <c r="A19" s="56">
        <v>18</v>
      </c>
      <c r="B19" s="19">
        <v>45276</v>
      </c>
      <c r="C19" s="20" t="s">
        <v>88</v>
      </c>
      <c r="D19" s="21" t="s">
        <v>69</v>
      </c>
      <c r="E19" s="22">
        <v>7</v>
      </c>
      <c r="F19" s="22">
        <v>17</v>
      </c>
      <c r="G19" s="22">
        <v>7</v>
      </c>
      <c r="H19" s="22">
        <v>26</v>
      </c>
      <c r="I19" s="23">
        <f>ROUND((52000/30)*26,0)</f>
        <v>45067</v>
      </c>
      <c r="J19" s="26">
        <v>0</v>
      </c>
      <c r="K19" s="23">
        <f t="shared" si="1"/>
        <v>15323</v>
      </c>
      <c r="L19" s="30">
        <v>1800</v>
      </c>
      <c r="M19" s="23">
        <f t="shared" si="5"/>
        <v>612</v>
      </c>
      <c r="N19" s="23">
        <v>9360</v>
      </c>
      <c r="O19" s="23">
        <f t="shared" si="6"/>
        <v>8455</v>
      </c>
      <c r="P19" s="30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4">
        <f>SUM(I19:AB19)</f>
        <v>80617</v>
      </c>
      <c r="AD19" s="25">
        <v>8500</v>
      </c>
      <c r="AE19" s="26">
        <v>200</v>
      </c>
      <c r="AF19" s="27">
        <v>0</v>
      </c>
      <c r="AG19" s="30">
        <v>0</v>
      </c>
      <c r="AH19" s="29">
        <f t="shared" si="9"/>
        <v>6039</v>
      </c>
      <c r="AI19" s="29">
        <f t="shared" si="10"/>
        <v>8455</v>
      </c>
      <c r="AJ19" s="30">
        <v>0</v>
      </c>
      <c r="AK19" s="30">
        <v>0</v>
      </c>
      <c r="AL19" s="26">
        <v>0</v>
      </c>
      <c r="AM19" s="30">
        <v>0</v>
      </c>
      <c r="AN19" s="26">
        <v>0</v>
      </c>
      <c r="AO19" s="30">
        <v>0</v>
      </c>
      <c r="AP19" s="30">
        <v>0</v>
      </c>
      <c r="AQ19" s="27">
        <v>0</v>
      </c>
      <c r="AR19" s="30">
        <v>0</v>
      </c>
      <c r="AS19" s="30">
        <v>0</v>
      </c>
      <c r="AT19" s="30">
        <v>0</v>
      </c>
      <c r="AU19" s="35">
        <v>0</v>
      </c>
      <c r="AV19" s="30">
        <v>0</v>
      </c>
      <c r="AW19" s="26">
        <v>0</v>
      </c>
      <c r="AX19" s="30">
        <v>0</v>
      </c>
      <c r="AY19" s="26">
        <v>0</v>
      </c>
      <c r="AZ19" s="30">
        <v>60</v>
      </c>
      <c r="BA19" s="28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1">
        <v>0</v>
      </c>
      <c r="BH19" s="32">
        <f t="shared" si="0"/>
        <v>23254</v>
      </c>
      <c r="BI19" s="32">
        <f t="shared" si="8"/>
        <v>57363</v>
      </c>
      <c r="BJ19" s="59" t="s">
        <v>96</v>
      </c>
    </row>
    <row r="20" spans="1:62" ht="24" customHeight="1">
      <c r="A20" s="56">
        <v>19</v>
      </c>
      <c r="B20" s="19">
        <v>55325</v>
      </c>
      <c r="C20" s="20" t="s">
        <v>89</v>
      </c>
      <c r="D20" s="21" t="s">
        <v>69</v>
      </c>
      <c r="E20" s="22">
        <v>7</v>
      </c>
      <c r="F20" s="22">
        <v>17</v>
      </c>
      <c r="G20" s="22">
        <v>8</v>
      </c>
      <c r="H20" s="22">
        <v>30</v>
      </c>
      <c r="I20" s="23">
        <v>52000</v>
      </c>
      <c r="J20" s="26">
        <v>0</v>
      </c>
      <c r="K20" s="23">
        <f t="shared" si="1"/>
        <v>17680</v>
      </c>
      <c r="L20" s="30">
        <v>1800</v>
      </c>
      <c r="M20" s="23">
        <f t="shared" si="5"/>
        <v>612</v>
      </c>
      <c r="N20" s="23">
        <f>ROUND(I20*18%,0)</f>
        <v>9360</v>
      </c>
      <c r="O20" s="23">
        <f t="shared" si="6"/>
        <v>9755</v>
      </c>
      <c r="P20" s="30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4">
        <f>SUM(I20:AB20)</f>
        <v>91207</v>
      </c>
      <c r="AD20" s="25">
        <v>10500</v>
      </c>
      <c r="AE20" s="26">
        <v>200</v>
      </c>
      <c r="AF20" s="27">
        <v>0</v>
      </c>
      <c r="AG20" s="30">
        <v>0</v>
      </c>
      <c r="AH20" s="29">
        <f t="shared" si="9"/>
        <v>6968</v>
      </c>
      <c r="AI20" s="29">
        <f t="shared" si="10"/>
        <v>9755</v>
      </c>
      <c r="AJ20" s="30">
        <v>0</v>
      </c>
      <c r="AK20" s="30">
        <v>0</v>
      </c>
      <c r="AL20" s="26">
        <v>0</v>
      </c>
      <c r="AM20" s="30">
        <v>0</v>
      </c>
      <c r="AN20" s="26">
        <v>0</v>
      </c>
      <c r="AO20" s="30">
        <v>0</v>
      </c>
      <c r="AP20" s="30">
        <v>0</v>
      </c>
      <c r="AQ20" s="27">
        <v>0</v>
      </c>
      <c r="AR20" s="30">
        <v>0</v>
      </c>
      <c r="AS20" s="30">
        <v>0</v>
      </c>
      <c r="AT20" s="30">
        <v>0</v>
      </c>
      <c r="AU20" s="35">
        <v>0</v>
      </c>
      <c r="AV20" s="30">
        <v>0</v>
      </c>
      <c r="AW20" s="26">
        <v>0</v>
      </c>
      <c r="AX20" s="30">
        <v>0</v>
      </c>
      <c r="AY20" s="26">
        <v>0</v>
      </c>
      <c r="AZ20" s="30">
        <v>60</v>
      </c>
      <c r="BA20" s="28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1">
        <v>0</v>
      </c>
      <c r="BH20" s="32">
        <f t="shared" si="0"/>
        <v>27483</v>
      </c>
      <c r="BI20" s="32">
        <f t="shared" si="8"/>
        <v>63724</v>
      </c>
      <c r="BJ20" s="33"/>
    </row>
    <row r="21" spans="1:62" ht="24" customHeight="1">
      <c r="A21" s="56">
        <v>20</v>
      </c>
      <c r="B21" s="19">
        <v>59764</v>
      </c>
      <c r="C21" s="20" t="s">
        <v>75</v>
      </c>
      <c r="D21" s="21" t="s">
        <v>69</v>
      </c>
      <c r="E21" s="22">
        <v>6</v>
      </c>
      <c r="F21" s="22">
        <v>17</v>
      </c>
      <c r="G21" s="22">
        <v>9</v>
      </c>
      <c r="H21" s="22">
        <v>30</v>
      </c>
      <c r="I21" s="23">
        <v>44900</v>
      </c>
      <c r="J21" s="26">
        <v>0</v>
      </c>
      <c r="K21" s="23">
        <f t="shared" si="1"/>
        <v>15266</v>
      </c>
      <c r="L21" s="30">
        <v>1800</v>
      </c>
      <c r="M21" s="23">
        <f t="shared" si="5"/>
        <v>612</v>
      </c>
      <c r="N21" s="23">
        <v>0</v>
      </c>
      <c r="O21" s="23">
        <f t="shared" si="6"/>
        <v>8423</v>
      </c>
      <c r="P21" s="30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4">
        <f t="shared" si="7"/>
        <v>71001</v>
      </c>
      <c r="AD21" s="25">
        <v>2500</v>
      </c>
      <c r="AE21" s="26">
        <v>200</v>
      </c>
      <c r="AF21" s="27">
        <v>0</v>
      </c>
      <c r="AG21" s="30">
        <v>0</v>
      </c>
      <c r="AH21" s="29">
        <f t="shared" si="9"/>
        <v>6017</v>
      </c>
      <c r="AI21" s="29">
        <f t="shared" si="10"/>
        <v>8423</v>
      </c>
      <c r="AJ21" s="30">
        <v>0</v>
      </c>
      <c r="AK21" s="30">
        <v>0</v>
      </c>
      <c r="AL21" s="26">
        <v>0</v>
      </c>
      <c r="AM21" s="30">
        <v>0</v>
      </c>
      <c r="AN21" s="26">
        <v>0</v>
      </c>
      <c r="AO21" s="30">
        <v>0</v>
      </c>
      <c r="AP21" s="30">
        <v>0</v>
      </c>
      <c r="AQ21" s="27">
        <v>0</v>
      </c>
      <c r="AR21" s="30">
        <v>0</v>
      </c>
      <c r="AS21" s="30">
        <v>0</v>
      </c>
      <c r="AT21" s="30">
        <v>0</v>
      </c>
      <c r="AU21" s="35">
        <v>0</v>
      </c>
      <c r="AV21" s="30">
        <v>0</v>
      </c>
      <c r="AW21" s="26">
        <v>0</v>
      </c>
      <c r="AX21" s="30">
        <v>0</v>
      </c>
      <c r="AY21" s="26">
        <v>0</v>
      </c>
      <c r="AZ21" s="30">
        <v>60</v>
      </c>
      <c r="BA21" s="28">
        <v>0</v>
      </c>
      <c r="BB21" s="30">
        <v>0</v>
      </c>
      <c r="BC21" s="30">
        <v>180</v>
      </c>
      <c r="BD21" s="30">
        <v>0</v>
      </c>
      <c r="BE21" s="30">
        <v>0</v>
      </c>
      <c r="BF21" s="30">
        <v>0</v>
      </c>
      <c r="BG21" s="31">
        <v>0</v>
      </c>
      <c r="BH21" s="32">
        <f t="shared" si="0"/>
        <v>17380</v>
      </c>
      <c r="BI21" s="32">
        <f t="shared" si="8"/>
        <v>53621</v>
      </c>
      <c r="BJ21" s="11"/>
    </row>
    <row r="22" spans="1:62" ht="24" customHeight="1">
      <c r="A22" s="56">
        <v>21</v>
      </c>
      <c r="B22" s="19">
        <v>61510</v>
      </c>
      <c r="C22" s="20" t="s">
        <v>76</v>
      </c>
      <c r="D22" s="21" t="s">
        <v>69</v>
      </c>
      <c r="E22" s="22">
        <v>6</v>
      </c>
      <c r="F22" s="22">
        <v>17</v>
      </c>
      <c r="G22" s="22">
        <v>10</v>
      </c>
      <c r="H22" s="22">
        <v>30</v>
      </c>
      <c r="I22" s="23">
        <v>44900</v>
      </c>
      <c r="J22" s="26">
        <v>0</v>
      </c>
      <c r="K22" s="23">
        <f t="shared" si="1"/>
        <v>15266</v>
      </c>
      <c r="L22" s="30">
        <v>1800</v>
      </c>
      <c r="M22" s="23">
        <f t="shared" si="5"/>
        <v>612</v>
      </c>
      <c r="N22" s="23">
        <f>ROUND(I22*18%,0)</f>
        <v>8082</v>
      </c>
      <c r="O22" s="23">
        <f t="shared" si="6"/>
        <v>8423</v>
      </c>
      <c r="P22" s="30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4">
        <f t="shared" si="7"/>
        <v>79083</v>
      </c>
      <c r="AD22" s="25">
        <v>2500</v>
      </c>
      <c r="AE22" s="26">
        <v>200</v>
      </c>
      <c r="AF22" s="27">
        <v>0</v>
      </c>
      <c r="AG22" s="30">
        <v>0</v>
      </c>
      <c r="AH22" s="29">
        <f t="shared" si="9"/>
        <v>6017</v>
      </c>
      <c r="AI22" s="29">
        <f t="shared" si="10"/>
        <v>8423</v>
      </c>
      <c r="AJ22" s="30">
        <v>0</v>
      </c>
      <c r="AK22" s="30">
        <v>0</v>
      </c>
      <c r="AL22" s="26">
        <v>0</v>
      </c>
      <c r="AM22" s="30">
        <v>0</v>
      </c>
      <c r="AN22" s="26">
        <v>0</v>
      </c>
      <c r="AO22" s="30">
        <v>0</v>
      </c>
      <c r="AP22" s="30">
        <v>0</v>
      </c>
      <c r="AQ22" s="27">
        <v>0</v>
      </c>
      <c r="AR22" s="30">
        <v>0</v>
      </c>
      <c r="AS22" s="30">
        <v>0</v>
      </c>
      <c r="AT22" s="30">
        <v>0</v>
      </c>
      <c r="AU22" s="35">
        <v>0</v>
      </c>
      <c r="AV22" s="30">
        <v>0</v>
      </c>
      <c r="AW22" s="26">
        <v>0</v>
      </c>
      <c r="AX22" s="30">
        <v>0</v>
      </c>
      <c r="AY22" s="26">
        <v>0</v>
      </c>
      <c r="AZ22" s="30">
        <v>60</v>
      </c>
      <c r="BA22" s="28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1">
        <v>0</v>
      </c>
      <c r="BH22" s="32">
        <f t="shared" si="0"/>
        <v>17200</v>
      </c>
      <c r="BI22" s="32">
        <f t="shared" si="8"/>
        <v>61883</v>
      </c>
      <c r="BJ22" s="33"/>
    </row>
    <row r="23" spans="1:62" ht="24" customHeight="1">
      <c r="A23" s="56">
        <v>22</v>
      </c>
      <c r="B23" s="19">
        <v>61497</v>
      </c>
      <c r="C23" s="20" t="s">
        <v>77</v>
      </c>
      <c r="D23" s="21" t="s">
        <v>69</v>
      </c>
      <c r="E23" s="22">
        <v>6</v>
      </c>
      <c r="F23" s="22">
        <v>17</v>
      </c>
      <c r="G23" s="22">
        <v>11</v>
      </c>
      <c r="H23" s="22">
        <v>30</v>
      </c>
      <c r="I23" s="23">
        <v>44900</v>
      </c>
      <c r="J23" s="26">
        <v>0</v>
      </c>
      <c r="K23" s="23">
        <f t="shared" si="1"/>
        <v>15266</v>
      </c>
      <c r="L23" s="30">
        <v>1800</v>
      </c>
      <c r="M23" s="23">
        <f t="shared" si="5"/>
        <v>612</v>
      </c>
      <c r="N23" s="23">
        <v>0</v>
      </c>
      <c r="O23" s="23">
        <f t="shared" si="6"/>
        <v>8423</v>
      </c>
      <c r="P23" s="30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4">
        <f t="shared" si="7"/>
        <v>71001</v>
      </c>
      <c r="AD23" s="25">
        <v>3000</v>
      </c>
      <c r="AE23" s="26">
        <v>200</v>
      </c>
      <c r="AF23" s="27">
        <v>0</v>
      </c>
      <c r="AG23" s="30">
        <v>0</v>
      </c>
      <c r="AH23" s="29">
        <f t="shared" si="9"/>
        <v>6017</v>
      </c>
      <c r="AI23" s="29">
        <f t="shared" si="10"/>
        <v>8423</v>
      </c>
      <c r="AJ23" s="30">
        <v>0</v>
      </c>
      <c r="AK23" s="30">
        <v>0</v>
      </c>
      <c r="AL23" s="26">
        <v>0</v>
      </c>
      <c r="AM23" s="30">
        <v>0</v>
      </c>
      <c r="AN23" s="26">
        <v>0</v>
      </c>
      <c r="AO23" s="30">
        <v>0</v>
      </c>
      <c r="AP23" s="30">
        <v>0</v>
      </c>
      <c r="AQ23" s="27">
        <v>0</v>
      </c>
      <c r="AR23" s="30">
        <v>0</v>
      </c>
      <c r="AS23" s="30">
        <v>0</v>
      </c>
      <c r="AT23" s="30">
        <v>0</v>
      </c>
      <c r="AU23" s="35">
        <v>0</v>
      </c>
      <c r="AV23" s="30">
        <v>0</v>
      </c>
      <c r="AW23" s="26">
        <v>0</v>
      </c>
      <c r="AX23" s="30">
        <v>0</v>
      </c>
      <c r="AY23" s="26">
        <v>0</v>
      </c>
      <c r="AZ23" s="30">
        <v>60</v>
      </c>
      <c r="BA23" s="28">
        <v>0</v>
      </c>
      <c r="BB23" s="30">
        <v>0</v>
      </c>
      <c r="BC23" s="30">
        <v>370</v>
      </c>
      <c r="BD23" s="30">
        <v>0</v>
      </c>
      <c r="BE23" s="30">
        <v>0</v>
      </c>
      <c r="BF23" s="30">
        <v>0</v>
      </c>
      <c r="BG23" s="31">
        <v>0</v>
      </c>
      <c r="BH23" s="32">
        <f t="shared" si="0"/>
        <v>18070</v>
      </c>
      <c r="BI23" s="32">
        <f t="shared" si="8"/>
        <v>52931</v>
      </c>
      <c r="BJ23" s="11"/>
    </row>
    <row r="24" spans="1:62" ht="24" customHeight="1">
      <c r="A24" s="56">
        <v>23</v>
      </c>
      <c r="B24" s="19">
        <v>57588</v>
      </c>
      <c r="C24" s="20" t="s">
        <v>78</v>
      </c>
      <c r="D24" s="21" t="s">
        <v>69</v>
      </c>
      <c r="E24" s="22">
        <v>6</v>
      </c>
      <c r="F24" s="22">
        <v>17</v>
      </c>
      <c r="G24" s="22">
        <v>12</v>
      </c>
      <c r="H24" s="22">
        <v>30</v>
      </c>
      <c r="I24" s="23">
        <v>44900</v>
      </c>
      <c r="J24" s="26">
        <v>0</v>
      </c>
      <c r="K24" s="23">
        <f t="shared" si="1"/>
        <v>15266</v>
      </c>
      <c r="L24" s="30">
        <v>1800</v>
      </c>
      <c r="M24" s="23">
        <f t="shared" si="5"/>
        <v>612</v>
      </c>
      <c r="N24" s="23">
        <f aca="true" t="shared" si="11" ref="N24:N29">ROUND(I24*18%,0)</f>
        <v>8082</v>
      </c>
      <c r="O24" s="23">
        <f t="shared" si="6"/>
        <v>8423</v>
      </c>
      <c r="P24" s="30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4">
        <f t="shared" si="7"/>
        <v>79083</v>
      </c>
      <c r="AD24" s="25">
        <v>300</v>
      </c>
      <c r="AE24" s="26">
        <v>200</v>
      </c>
      <c r="AF24" s="27">
        <v>0</v>
      </c>
      <c r="AG24" s="30">
        <v>0</v>
      </c>
      <c r="AH24" s="29">
        <f t="shared" si="9"/>
        <v>6017</v>
      </c>
      <c r="AI24" s="29">
        <f t="shared" si="10"/>
        <v>8423</v>
      </c>
      <c r="AJ24" s="30">
        <v>0</v>
      </c>
      <c r="AK24" s="30">
        <v>0</v>
      </c>
      <c r="AL24" s="26">
        <v>0</v>
      </c>
      <c r="AM24" s="30">
        <v>0</v>
      </c>
      <c r="AN24" s="26">
        <v>0</v>
      </c>
      <c r="AO24" s="30">
        <v>0</v>
      </c>
      <c r="AP24" s="30">
        <v>0</v>
      </c>
      <c r="AQ24" s="27">
        <v>0</v>
      </c>
      <c r="AR24" s="30">
        <v>0</v>
      </c>
      <c r="AS24" s="30">
        <v>0</v>
      </c>
      <c r="AT24" s="30">
        <v>0</v>
      </c>
      <c r="AU24" s="35">
        <v>0</v>
      </c>
      <c r="AV24" s="30">
        <v>0</v>
      </c>
      <c r="AW24" s="26">
        <v>0</v>
      </c>
      <c r="AX24" s="30">
        <v>0</v>
      </c>
      <c r="AY24" s="26">
        <v>0</v>
      </c>
      <c r="AZ24" s="30">
        <v>60</v>
      </c>
      <c r="BA24" s="28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1">
        <v>0</v>
      </c>
      <c r="BH24" s="32">
        <f t="shared" si="0"/>
        <v>15000</v>
      </c>
      <c r="BI24" s="32">
        <f t="shared" si="8"/>
        <v>64083</v>
      </c>
      <c r="BJ24" s="11"/>
    </row>
    <row r="25" spans="1:62" ht="24" customHeight="1">
      <c r="A25" s="56">
        <v>24</v>
      </c>
      <c r="B25" s="19">
        <v>59951</v>
      </c>
      <c r="C25" s="20" t="s">
        <v>79</v>
      </c>
      <c r="D25" s="21" t="s">
        <v>69</v>
      </c>
      <c r="E25" s="22">
        <v>6</v>
      </c>
      <c r="F25" s="22">
        <v>17</v>
      </c>
      <c r="G25" s="22">
        <v>13</v>
      </c>
      <c r="H25" s="22">
        <v>30</v>
      </c>
      <c r="I25" s="23">
        <v>44900</v>
      </c>
      <c r="J25" s="26">
        <v>0</v>
      </c>
      <c r="K25" s="23">
        <f t="shared" si="1"/>
        <v>15266</v>
      </c>
      <c r="L25" s="30">
        <v>1800</v>
      </c>
      <c r="M25" s="23">
        <f t="shared" si="5"/>
        <v>612</v>
      </c>
      <c r="N25" s="23">
        <f t="shared" si="11"/>
        <v>8082</v>
      </c>
      <c r="O25" s="23">
        <f t="shared" si="6"/>
        <v>8423</v>
      </c>
      <c r="P25" s="30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4">
        <f t="shared" si="7"/>
        <v>79083</v>
      </c>
      <c r="AD25" s="25">
        <v>300</v>
      </c>
      <c r="AE25" s="26">
        <v>200</v>
      </c>
      <c r="AF25" s="27">
        <v>0</v>
      </c>
      <c r="AG25" s="30">
        <v>0</v>
      </c>
      <c r="AH25" s="29">
        <f t="shared" si="9"/>
        <v>6017</v>
      </c>
      <c r="AI25" s="29">
        <f t="shared" si="10"/>
        <v>8423</v>
      </c>
      <c r="AJ25" s="30">
        <v>0</v>
      </c>
      <c r="AK25" s="30">
        <v>0</v>
      </c>
      <c r="AL25" s="26">
        <v>0</v>
      </c>
      <c r="AM25" s="30">
        <v>0</v>
      </c>
      <c r="AN25" s="26">
        <v>0</v>
      </c>
      <c r="AO25" s="30">
        <v>0</v>
      </c>
      <c r="AP25" s="30">
        <v>0</v>
      </c>
      <c r="AQ25" s="27">
        <v>0</v>
      </c>
      <c r="AR25" s="30">
        <v>0</v>
      </c>
      <c r="AS25" s="30">
        <v>0</v>
      </c>
      <c r="AT25" s="30">
        <v>0</v>
      </c>
      <c r="AU25" s="35">
        <v>0</v>
      </c>
      <c r="AV25" s="30">
        <v>0</v>
      </c>
      <c r="AW25" s="26">
        <v>0</v>
      </c>
      <c r="AX25" s="30">
        <v>0</v>
      </c>
      <c r="AY25" s="26">
        <v>0</v>
      </c>
      <c r="AZ25" s="30">
        <v>60</v>
      </c>
      <c r="BA25" s="28">
        <v>0</v>
      </c>
      <c r="BB25" s="30">
        <v>0</v>
      </c>
      <c r="BC25" s="30">
        <v>0</v>
      </c>
      <c r="BD25" s="30">
        <v>0</v>
      </c>
      <c r="BE25" s="30">
        <v>0</v>
      </c>
      <c r="BF25" s="30">
        <v>0</v>
      </c>
      <c r="BG25" s="31">
        <v>0</v>
      </c>
      <c r="BH25" s="32">
        <f t="shared" si="0"/>
        <v>15000</v>
      </c>
      <c r="BI25" s="32">
        <f t="shared" si="8"/>
        <v>64083</v>
      </c>
      <c r="BJ25" s="33"/>
    </row>
    <row r="26" spans="1:62" ht="24" customHeight="1">
      <c r="A26" s="56">
        <v>25</v>
      </c>
      <c r="B26" s="19">
        <v>61535</v>
      </c>
      <c r="C26" s="20" t="s">
        <v>80</v>
      </c>
      <c r="D26" s="21" t="s">
        <v>69</v>
      </c>
      <c r="E26" s="22">
        <v>6</v>
      </c>
      <c r="F26" s="22">
        <v>17</v>
      </c>
      <c r="G26" s="22">
        <v>14</v>
      </c>
      <c r="H26" s="22">
        <v>30</v>
      </c>
      <c r="I26" s="23">
        <v>44900</v>
      </c>
      <c r="J26" s="26">
        <v>0</v>
      </c>
      <c r="K26" s="23">
        <f t="shared" si="1"/>
        <v>15266</v>
      </c>
      <c r="L26" s="30">
        <v>1800</v>
      </c>
      <c r="M26" s="23">
        <f t="shared" si="5"/>
        <v>612</v>
      </c>
      <c r="N26" s="23">
        <f t="shared" si="11"/>
        <v>8082</v>
      </c>
      <c r="O26" s="23">
        <f t="shared" si="6"/>
        <v>8423</v>
      </c>
      <c r="P26" s="30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4">
        <f t="shared" si="7"/>
        <v>79083</v>
      </c>
      <c r="AD26" s="25">
        <v>2500</v>
      </c>
      <c r="AE26" s="26">
        <v>200</v>
      </c>
      <c r="AF26" s="27">
        <v>0</v>
      </c>
      <c r="AG26" s="30">
        <v>0</v>
      </c>
      <c r="AH26" s="29">
        <f t="shared" si="9"/>
        <v>6017</v>
      </c>
      <c r="AI26" s="29">
        <f t="shared" si="10"/>
        <v>8423</v>
      </c>
      <c r="AJ26" s="30">
        <v>0</v>
      </c>
      <c r="AK26" s="30">
        <v>0</v>
      </c>
      <c r="AL26" s="26">
        <v>0</v>
      </c>
      <c r="AM26" s="30">
        <v>0</v>
      </c>
      <c r="AN26" s="26">
        <v>0</v>
      </c>
      <c r="AO26" s="30">
        <v>0</v>
      </c>
      <c r="AP26" s="30">
        <v>0</v>
      </c>
      <c r="AQ26" s="27">
        <v>0</v>
      </c>
      <c r="AR26" s="30">
        <v>0</v>
      </c>
      <c r="AS26" s="30">
        <v>0</v>
      </c>
      <c r="AT26" s="30">
        <v>0</v>
      </c>
      <c r="AU26" s="35">
        <v>0</v>
      </c>
      <c r="AV26" s="30">
        <v>0</v>
      </c>
      <c r="AW26" s="26">
        <v>0</v>
      </c>
      <c r="AX26" s="30">
        <v>0</v>
      </c>
      <c r="AY26" s="26">
        <v>0</v>
      </c>
      <c r="AZ26" s="30">
        <v>60</v>
      </c>
      <c r="BA26" s="28">
        <v>0</v>
      </c>
      <c r="BB26" s="30">
        <v>0</v>
      </c>
      <c r="BC26" s="30">
        <v>0</v>
      </c>
      <c r="BD26" s="30">
        <v>0</v>
      </c>
      <c r="BE26" s="30">
        <v>0</v>
      </c>
      <c r="BF26" s="30">
        <v>0</v>
      </c>
      <c r="BG26" s="31">
        <v>0</v>
      </c>
      <c r="BH26" s="32">
        <f t="shared" si="0"/>
        <v>17200</v>
      </c>
      <c r="BI26" s="32">
        <f t="shared" si="8"/>
        <v>61883</v>
      </c>
      <c r="BJ26" s="33"/>
    </row>
    <row r="27" spans="1:62" ht="24" customHeight="1">
      <c r="A27" s="56">
        <v>26</v>
      </c>
      <c r="B27" s="19">
        <v>58744</v>
      </c>
      <c r="C27" s="20" t="s">
        <v>81</v>
      </c>
      <c r="D27" s="21" t="s">
        <v>69</v>
      </c>
      <c r="E27" s="22">
        <v>6</v>
      </c>
      <c r="F27" s="22">
        <v>17</v>
      </c>
      <c r="G27" s="22">
        <v>15</v>
      </c>
      <c r="H27" s="22">
        <v>30</v>
      </c>
      <c r="I27" s="23">
        <v>43600</v>
      </c>
      <c r="J27" s="26">
        <v>0</v>
      </c>
      <c r="K27" s="23">
        <f t="shared" si="1"/>
        <v>14824</v>
      </c>
      <c r="L27" s="30">
        <v>1800</v>
      </c>
      <c r="M27" s="23">
        <f t="shared" si="5"/>
        <v>612</v>
      </c>
      <c r="N27" s="23">
        <f t="shared" si="11"/>
        <v>7848</v>
      </c>
      <c r="O27" s="23">
        <f t="shared" si="6"/>
        <v>8179</v>
      </c>
      <c r="P27" s="30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4">
        <f t="shared" si="7"/>
        <v>76863</v>
      </c>
      <c r="AD27" s="25">
        <v>300</v>
      </c>
      <c r="AE27" s="26">
        <v>200</v>
      </c>
      <c r="AF27" s="27">
        <v>0</v>
      </c>
      <c r="AG27" s="30">
        <v>0</v>
      </c>
      <c r="AH27" s="29">
        <f t="shared" si="9"/>
        <v>5842</v>
      </c>
      <c r="AI27" s="29">
        <f t="shared" si="10"/>
        <v>8179</v>
      </c>
      <c r="AJ27" s="30">
        <v>0</v>
      </c>
      <c r="AK27" s="30">
        <v>0</v>
      </c>
      <c r="AL27" s="26">
        <v>0</v>
      </c>
      <c r="AM27" s="30">
        <v>0</v>
      </c>
      <c r="AN27" s="26">
        <v>0</v>
      </c>
      <c r="AO27" s="30">
        <v>0</v>
      </c>
      <c r="AP27" s="30">
        <v>0</v>
      </c>
      <c r="AQ27" s="27">
        <v>0</v>
      </c>
      <c r="AR27" s="30">
        <v>0</v>
      </c>
      <c r="AS27" s="30">
        <v>0</v>
      </c>
      <c r="AT27" s="30">
        <v>0</v>
      </c>
      <c r="AU27" s="35">
        <v>0</v>
      </c>
      <c r="AV27" s="30">
        <v>0</v>
      </c>
      <c r="AW27" s="26">
        <v>0</v>
      </c>
      <c r="AX27" s="30">
        <v>0</v>
      </c>
      <c r="AY27" s="26">
        <v>0</v>
      </c>
      <c r="AZ27" s="30">
        <v>60</v>
      </c>
      <c r="BA27" s="28">
        <v>0</v>
      </c>
      <c r="BB27" s="30">
        <v>0</v>
      </c>
      <c r="BC27" s="30">
        <v>0</v>
      </c>
      <c r="BD27" s="30">
        <v>0</v>
      </c>
      <c r="BE27" s="30">
        <v>0</v>
      </c>
      <c r="BF27" s="30">
        <v>0</v>
      </c>
      <c r="BG27" s="31">
        <v>0</v>
      </c>
      <c r="BH27" s="32">
        <f t="shared" si="0"/>
        <v>14581</v>
      </c>
      <c r="BI27" s="32">
        <f t="shared" si="8"/>
        <v>62282</v>
      </c>
      <c r="BJ27" s="33"/>
    </row>
    <row r="28" spans="1:62" ht="24" customHeight="1">
      <c r="A28" s="56">
        <v>27</v>
      </c>
      <c r="B28" s="19">
        <v>62327</v>
      </c>
      <c r="C28" s="20" t="s">
        <v>90</v>
      </c>
      <c r="D28" s="21" t="s">
        <v>69</v>
      </c>
      <c r="E28" s="22">
        <v>6</v>
      </c>
      <c r="F28" s="22">
        <v>17</v>
      </c>
      <c r="G28" s="22">
        <v>16</v>
      </c>
      <c r="H28" s="22">
        <v>30</v>
      </c>
      <c r="I28" s="23">
        <v>42300</v>
      </c>
      <c r="J28" s="26">
        <v>0</v>
      </c>
      <c r="K28" s="23">
        <f t="shared" si="1"/>
        <v>14382</v>
      </c>
      <c r="L28" s="30">
        <v>1800</v>
      </c>
      <c r="M28" s="23">
        <f t="shared" si="5"/>
        <v>612</v>
      </c>
      <c r="N28" s="23">
        <f t="shared" si="11"/>
        <v>7614</v>
      </c>
      <c r="O28" s="23">
        <f t="shared" si="6"/>
        <v>7935</v>
      </c>
      <c r="P28" s="30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4">
        <f t="shared" si="7"/>
        <v>74643</v>
      </c>
      <c r="AD28" s="25">
        <v>3000</v>
      </c>
      <c r="AE28" s="26">
        <v>200</v>
      </c>
      <c r="AF28" s="27">
        <v>0</v>
      </c>
      <c r="AG28" s="30">
        <v>0</v>
      </c>
      <c r="AH28" s="29">
        <f t="shared" si="9"/>
        <v>5668</v>
      </c>
      <c r="AI28" s="29">
        <f t="shared" si="10"/>
        <v>7935</v>
      </c>
      <c r="AJ28" s="30">
        <v>0</v>
      </c>
      <c r="AK28" s="30">
        <v>0</v>
      </c>
      <c r="AL28" s="26">
        <v>0</v>
      </c>
      <c r="AM28" s="30">
        <v>0</v>
      </c>
      <c r="AN28" s="26">
        <v>0</v>
      </c>
      <c r="AO28" s="30">
        <v>0</v>
      </c>
      <c r="AP28" s="30">
        <v>0</v>
      </c>
      <c r="AQ28" s="27">
        <v>0</v>
      </c>
      <c r="AR28" s="30">
        <v>0</v>
      </c>
      <c r="AS28" s="30">
        <v>0</v>
      </c>
      <c r="AT28" s="30">
        <v>0</v>
      </c>
      <c r="AU28" s="35">
        <v>0</v>
      </c>
      <c r="AV28" s="30">
        <v>0</v>
      </c>
      <c r="AW28" s="26">
        <v>0</v>
      </c>
      <c r="AX28" s="30">
        <v>0</v>
      </c>
      <c r="AY28" s="26">
        <v>0</v>
      </c>
      <c r="AZ28" s="30">
        <v>60</v>
      </c>
      <c r="BA28" s="28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1">
        <v>0</v>
      </c>
      <c r="BH28" s="32">
        <f t="shared" si="0"/>
        <v>16863</v>
      </c>
      <c r="BI28" s="32">
        <f t="shared" si="8"/>
        <v>57780</v>
      </c>
      <c r="BJ28" s="33"/>
    </row>
    <row r="29" spans="1:62" ht="24" customHeight="1">
      <c r="A29" s="56">
        <v>28</v>
      </c>
      <c r="B29" s="19">
        <v>78983</v>
      </c>
      <c r="C29" s="20" t="s">
        <v>91</v>
      </c>
      <c r="D29" s="21" t="s">
        <v>69</v>
      </c>
      <c r="E29" s="22">
        <v>6</v>
      </c>
      <c r="F29" s="22">
        <v>17</v>
      </c>
      <c r="G29" s="22">
        <v>17</v>
      </c>
      <c r="H29" s="22">
        <v>30</v>
      </c>
      <c r="I29" s="4">
        <v>38700</v>
      </c>
      <c r="J29" s="26">
        <v>0</v>
      </c>
      <c r="K29" s="23">
        <f t="shared" si="1"/>
        <v>13158</v>
      </c>
      <c r="L29" s="30">
        <v>1800</v>
      </c>
      <c r="M29" s="23">
        <f t="shared" si="5"/>
        <v>612</v>
      </c>
      <c r="N29" s="23">
        <f t="shared" si="11"/>
        <v>6966</v>
      </c>
      <c r="O29" s="23">
        <f t="shared" si="6"/>
        <v>7260</v>
      </c>
      <c r="P29" s="30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4">
        <f>SUM(I29:AB29)</f>
        <v>68496</v>
      </c>
      <c r="AD29" s="25">
        <v>300</v>
      </c>
      <c r="AE29" s="26">
        <v>200</v>
      </c>
      <c r="AF29" s="27">
        <v>0</v>
      </c>
      <c r="AG29" s="30">
        <v>0</v>
      </c>
      <c r="AH29" s="29">
        <f t="shared" si="9"/>
        <v>5186</v>
      </c>
      <c r="AI29" s="29">
        <f t="shared" si="10"/>
        <v>7260</v>
      </c>
      <c r="AJ29" s="30">
        <v>0</v>
      </c>
      <c r="AK29" s="30">
        <v>0</v>
      </c>
      <c r="AL29" s="26">
        <v>0</v>
      </c>
      <c r="AM29" s="30">
        <v>0</v>
      </c>
      <c r="AN29" s="26">
        <v>0</v>
      </c>
      <c r="AO29" s="30">
        <v>0</v>
      </c>
      <c r="AP29" s="30">
        <v>0</v>
      </c>
      <c r="AQ29" s="27">
        <v>0</v>
      </c>
      <c r="AR29" s="30">
        <v>0</v>
      </c>
      <c r="AS29" s="30">
        <v>0</v>
      </c>
      <c r="AT29" s="30">
        <v>0</v>
      </c>
      <c r="AU29" s="35">
        <v>0</v>
      </c>
      <c r="AV29" s="30">
        <v>0</v>
      </c>
      <c r="AW29" s="26">
        <v>0</v>
      </c>
      <c r="AX29" s="30">
        <v>0</v>
      </c>
      <c r="AY29" s="26">
        <v>0</v>
      </c>
      <c r="AZ29" s="30">
        <v>60</v>
      </c>
      <c r="BA29" s="28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1">
        <v>0</v>
      </c>
      <c r="BH29" s="32">
        <f t="shared" si="0"/>
        <v>13006</v>
      </c>
      <c r="BI29" s="32">
        <f t="shared" si="8"/>
        <v>55490</v>
      </c>
      <c r="BJ29" s="33"/>
    </row>
    <row r="30" spans="1:62" ht="21">
      <c r="A30" s="18"/>
      <c r="B30" s="1"/>
      <c r="C30" s="2"/>
      <c r="D30" s="3"/>
      <c r="E30" s="33"/>
      <c r="F30" s="33"/>
      <c r="G30" s="33"/>
      <c r="H30" s="33"/>
      <c r="I30" s="4"/>
      <c r="J30" s="36"/>
      <c r="K30" s="5"/>
      <c r="L30" s="6"/>
      <c r="M30" s="5"/>
      <c r="N30" s="5"/>
      <c r="O30" s="23"/>
      <c r="P30" s="30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7"/>
      <c r="AD30" s="7"/>
      <c r="AE30" s="36"/>
      <c r="AF30" s="6"/>
      <c r="AG30" s="36"/>
      <c r="AH30" s="30"/>
      <c r="AI30" s="30"/>
      <c r="AJ30" s="5"/>
      <c r="AK30" s="36"/>
      <c r="AL30" s="36"/>
      <c r="AM30" s="36"/>
      <c r="AN30" s="36"/>
      <c r="AO30" s="36"/>
      <c r="AP30" s="36"/>
      <c r="AQ30" s="6"/>
      <c r="AR30" s="6"/>
      <c r="AS30" s="8"/>
      <c r="AT30" s="6"/>
      <c r="AU30" s="6"/>
      <c r="AV30" s="6"/>
      <c r="AW30" s="36"/>
      <c r="AX30" s="36"/>
      <c r="AY30" s="36"/>
      <c r="AZ30" s="9"/>
      <c r="BA30" s="38"/>
      <c r="BB30" s="36"/>
      <c r="BC30" s="36"/>
      <c r="BD30" s="36"/>
      <c r="BE30" s="36"/>
      <c r="BF30" s="36"/>
      <c r="BG30" s="5"/>
      <c r="BH30" s="39"/>
      <c r="BI30" s="39"/>
      <c r="BJ30" s="33"/>
    </row>
    <row r="31" spans="1:62" ht="21">
      <c r="A31" s="40"/>
      <c r="B31" s="1"/>
      <c r="C31" s="2"/>
      <c r="D31" s="3"/>
      <c r="E31" s="33"/>
      <c r="F31" s="33"/>
      <c r="G31" s="33"/>
      <c r="H31" s="33"/>
      <c r="I31" s="4"/>
      <c r="J31" s="36"/>
      <c r="K31" s="5"/>
      <c r="L31" s="6"/>
      <c r="M31" s="5"/>
      <c r="N31" s="5"/>
      <c r="O31" s="23"/>
      <c r="P31" s="30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7"/>
      <c r="AD31" s="7"/>
      <c r="AE31" s="36"/>
      <c r="AF31" s="6"/>
      <c r="AG31" s="36"/>
      <c r="AH31" s="30"/>
      <c r="AI31" s="30"/>
      <c r="AJ31" s="5"/>
      <c r="AK31" s="36"/>
      <c r="AL31" s="36"/>
      <c r="AM31" s="36"/>
      <c r="AN31" s="36"/>
      <c r="AO31" s="36"/>
      <c r="AP31" s="36"/>
      <c r="AQ31" s="6"/>
      <c r="AR31" s="6"/>
      <c r="AS31" s="8"/>
      <c r="AT31" s="6"/>
      <c r="AU31" s="6"/>
      <c r="AV31" s="6"/>
      <c r="AW31" s="36"/>
      <c r="AX31" s="36"/>
      <c r="AY31" s="36"/>
      <c r="AZ31" s="9"/>
      <c r="BA31" s="38"/>
      <c r="BB31" s="36"/>
      <c r="BC31" s="36"/>
      <c r="BD31" s="36"/>
      <c r="BE31" s="36"/>
      <c r="BF31" s="36"/>
      <c r="BG31" s="5"/>
      <c r="BH31" s="39"/>
      <c r="BI31" s="39"/>
      <c r="BJ31" s="33"/>
    </row>
    <row r="32" spans="1:62" ht="21">
      <c r="A32" s="40"/>
      <c r="B32" s="1"/>
      <c r="C32" s="2"/>
      <c r="D32" s="3"/>
      <c r="E32" s="33"/>
      <c r="F32" s="33"/>
      <c r="G32" s="33"/>
      <c r="H32" s="33"/>
      <c r="I32" s="4"/>
      <c r="J32" s="36"/>
      <c r="K32" s="5"/>
      <c r="L32" s="6"/>
      <c r="M32" s="5"/>
      <c r="N32" s="5"/>
      <c r="O32" s="23"/>
      <c r="P32" s="30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7"/>
      <c r="AD32" s="7"/>
      <c r="AE32" s="36"/>
      <c r="AF32" s="6"/>
      <c r="AG32" s="36"/>
      <c r="AH32" s="30"/>
      <c r="AI32" s="30"/>
      <c r="AJ32" s="5"/>
      <c r="AK32" s="36"/>
      <c r="AL32" s="36"/>
      <c r="AM32" s="36"/>
      <c r="AN32" s="36"/>
      <c r="AO32" s="36"/>
      <c r="AP32" s="36"/>
      <c r="AQ32" s="6"/>
      <c r="AR32" s="5"/>
      <c r="AS32" s="10"/>
      <c r="AT32" s="6"/>
      <c r="AU32" s="6"/>
      <c r="AV32" s="6"/>
      <c r="AW32" s="36"/>
      <c r="AX32" s="36"/>
      <c r="AY32" s="36"/>
      <c r="AZ32" s="9"/>
      <c r="BA32" s="38"/>
      <c r="BB32" s="36"/>
      <c r="BC32" s="36"/>
      <c r="BD32" s="36"/>
      <c r="BE32" s="36"/>
      <c r="BF32" s="36"/>
      <c r="BG32" s="5"/>
      <c r="BH32" s="39"/>
      <c r="BI32" s="39"/>
      <c r="BJ32" s="33"/>
    </row>
    <row r="33" spans="1:62" ht="21">
      <c r="A33" s="40"/>
      <c r="B33" s="1"/>
      <c r="C33" s="2"/>
      <c r="D33" s="3"/>
      <c r="E33" s="33"/>
      <c r="F33" s="33"/>
      <c r="G33" s="33"/>
      <c r="H33" s="33"/>
      <c r="I33" s="4"/>
      <c r="J33" s="36"/>
      <c r="K33" s="5"/>
      <c r="L33" s="6"/>
      <c r="M33" s="5"/>
      <c r="N33" s="33"/>
      <c r="O33" s="23"/>
      <c r="P33" s="30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7"/>
      <c r="AD33" s="7"/>
      <c r="AE33" s="36"/>
      <c r="AF33" s="6"/>
      <c r="AG33" s="36"/>
      <c r="AH33" s="30"/>
      <c r="AI33" s="30"/>
      <c r="AJ33" s="5"/>
      <c r="AK33" s="36"/>
      <c r="AL33" s="36"/>
      <c r="AM33" s="36"/>
      <c r="AN33" s="36"/>
      <c r="AO33" s="36"/>
      <c r="AP33" s="36"/>
      <c r="AQ33" s="6"/>
      <c r="AR33" s="5"/>
      <c r="AS33" s="10"/>
      <c r="AT33" s="6"/>
      <c r="AU33" s="6"/>
      <c r="AV33" s="6"/>
      <c r="AW33" s="36"/>
      <c r="AX33" s="36"/>
      <c r="AY33" s="36"/>
      <c r="AZ33" s="9"/>
      <c r="BA33" s="38"/>
      <c r="BB33" s="36"/>
      <c r="BC33" s="36"/>
      <c r="BD33" s="36"/>
      <c r="BE33" s="36"/>
      <c r="BF33" s="36"/>
      <c r="BG33" s="5"/>
      <c r="BH33" s="39"/>
      <c r="BI33" s="39"/>
      <c r="BJ33" s="33"/>
    </row>
    <row r="34" spans="1:62" s="45" customFormat="1" ht="14.25">
      <c r="A34" s="41"/>
      <c r="B34" s="42"/>
      <c r="C34" s="41"/>
      <c r="D34" s="41"/>
      <c r="E34" s="43"/>
      <c r="F34" s="43"/>
      <c r="G34" s="43"/>
      <c r="H34" s="43"/>
      <c r="I34" s="44">
        <f aca="true" t="shared" si="12" ref="I34:BI34">SUM(I2:I33)</f>
        <v>1439190</v>
      </c>
      <c r="J34" s="44">
        <f t="shared" si="12"/>
        <v>0</v>
      </c>
      <c r="K34" s="44">
        <f t="shared" si="12"/>
        <v>489325</v>
      </c>
      <c r="L34" s="44">
        <f t="shared" si="12"/>
        <v>48600</v>
      </c>
      <c r="M34" s="44">
        <f t="shared" si="12"/>
        <v>16524</v>
      </c>
      <c r="N34" s="44">
        <f t="shared" si="12"/>
        <v>206838</v>
      </c>
      <c r="O34" s="44">
        <f t="shared" si="12"/>
        <v>254980</v>
      </c>
      <c r="P34" s="44">
        <f t="shared" si="12"/>
        <v>0</v>
      </c>
      <c r="Q34" s="44">
        <f t="shared" si="12"/>
        <v>0</v>
      </c>
      <c r="R34" s="44">
        <f t="shared" si="12"/>
        <v>0</v>
      </c>
      <c r="S34" s="44">
        <f t="shared" si="12"/>
        <v>0</v>
      </c>
      <c r="T34" s="44">
        <f t="shared" si="12"/>
        <v>0</v>
      </c>
      <c r="U34" s="44">
        <f t="shared" si="12"/>
        <v>0</v>
      </c>
      <c r="V34" s="44">
        <f t="shared" si="12"/>
        <v>0</v>
      </c>
      <c r="W34" s="44">
        <f t="shared" si="12"/>
        <v>0</v>
      </c>
      <c r="X34" s="44">
        <f t="shared" si="12"/>
        <v>0</v>
      </c>
      <c r="Y34" s="44">
        <f t="shared" si="12"/>
        <v>0</v>
      </c>
      <c r="Z34" s="44">
        <f t="shared" si="12"/>
        <v>0</v>
      </c>
      <c r="AA34" s="44">
        <f t="shared" si="12"/>
        <v>0</v>
      </c>
      <c r="AB34" s="44">
        <f t="shared" si="12"/>
        <v>0</v>
      </c>
      <c r="AC34" s="44">
        <f t="shared" si="12"/>
        <v>2455457</v>
      </c>
      <c r="AD34" s="44">
        <f t="shared" si="12"/>
        <v>129000</v>
      </c>
      <c r="AE34" s="44">
        <f t="shared" si="12"/>
        <v>5600</v>
      </c>
      <c r="AF34" s="44">
        <f t="shared" si="12"/>
        <v>0</v>
      </c>
      <c r="AG34" s="44">
        <f t="shared" si="12"/>
        <v>0</v>
      </c>
      <c r="AH34" s="44">
        <f t="shared" si="12"/>
        <v>182134</v>
      </c>
      <c r="AI34" s="44">
        <f t="shared" si="12"/>
        <v>254980</v>
      </c>
      <c r="AJ34" s="44">
        <f t="shared" si="12"/>
        <v>0</v>
      </c>
      <c r="AK34" s="44">
        <f t="shared" si="12"/>
        <v>0</v>
      </c>
      <c r="AL34" s="44">
        <f t="shared" si="12"/>
        <v>0</v>
      </c>
      <c r="AM34" s="44">
        <f t="shared" si="12"/>
        <v>0</v>
      </c>
      <c r="AN34" s="44">
        <f t="shared" si="12"/>
        <v>0</v>
      </c>
      <c r="AO34" s="44">
        <f t="shared" si="12"/>
        <v>0</v>
      </c>
      <c r="AP34" s="44">
        <f t="shared" si="12"/>
        <v>0</v>
      </c>
      <c r="AQ34" s="44">
        <f t="shared" si="12"/>
        <v>10000</v>
      </c>
      <c r="AR34" s="44">
        <f t="shared" si="12"/>
        <v>0</v>
      </c>
      <c r="AS34" s="44">
        <f t="shared" si="12"/>
        <v>0</v>
      </c>
      <c r="AT34" s="44">
        <f t="shared" si="12"/>
        <v>0</v>
      </c>
      <c r="AU34" s="44">
        <f t="shared" si="12"/>
        <v>0</v>
      </c>
      <c r="AV34" s="44">
        <f t="shared" si="12"/>
        <v>0</v>
      </c>
      <c r="AW34" s="44">
        <f t="shared" si="12"/>
        <v>0</v>
      </c>
      <c r="AX34" s="44">
        <f t="shared" si="12"/>
        <v>0</v>
      </c>
      <c r="AY34" s="44">
        <f t="shared" si="12"/>
        <v>0</v>
      </c>
      <c r="AZ34" s="44">
        <f t="shared" si="12"/>
        <v>1740</v>
      </c>
      <c r="BA34" s="44">
        <f t="shared" si="12"/>
        <v>0</v>
      </c>
      <c r="BB34" s="44">
        <f t="shared" si="12"/>
        <v>0</v>
      </c>
      <c r="BC34" s="44">
        <f t="shared" si="12"/>
        <v>2410</v>
      </c>
      <c r="BD34" s="44">
        <f t="shared" si="12"/>
        <v>0</v>
      </c>
      <c r="BE34" s="44">
        <f t="shared" si="12"/>
        <v>0</v>
      </c>
      <c r="BF34" s="44">
        <f t="shared" si="12"/>
        <v>0</v>
      </c>
      <c r="BG34" s="44">
        <f t="shared" si="12"/>
        <v>0</v>
      </c>
      <c r="BH34" s="44">
        <f t="shared" si="12"/>
        <v>585864</v>
      </c>
      <c r="BI34" s="44">
        <f t="shared" si="12"/>
        <v>1869593</v>
      </c>
      <c r="BJ34" s="43"/>
    </row>
  </sheetData>
  <sheetProtection/>
  <printOptions/>
  <pageMargins left="0.1968503937007874" right="0" top="0" bottom="0" header="0" footer="0"/>
  <pageSetup fitToHeight="0" fitToWidth="0" horizontalDpi="600" verticalDpi="600" orientation="landscape" paperSize="9" scale="45" r:id="rId1"/>
  <colBreaks count="1" manualBreakCount="1">
    <brk id="3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8" sqref="O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Hp</cp:lastModifiedBy>
  <cp:lastPrinted>2022-07-15T04:43:59Z</cp:lastPrinted>
  <dcterms:created xsi:type="dcterms:W3CDTF">2018-02-15T11:23:43Z</dcterms:created>
  <dcterms:modified xsi:type="dcterms:W3CDTF">2022-09-20T13:05:23Z</dcterms:modified>
  <cp:category/>
  <cp:version/>
  <cp:contentType/>
  <cp:contentStatus/>
</cp:coreProperties>
</file>